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13_ncr:1_{DD5C4D06-D8E1-4D3C-B1FE-1DE965AAE203}" xr6:coauthVersionLast="36" xr6:coauthVersionMax="36" xr10:uidLastSave="{00000000-0000-0000-0000-000000000000}"/>
  <bookViews>
    <workbookView xWindow="0" yWindow="0" windowWidth="28800" windowHeight="11340" xr2:uid="{D9B5F5FD-31E1-48CF-BC58-CDC9D48342BD}"/>
  </bookViews>
  <sheets>
    <sheet name="T 5.13" sheetId="2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z">#REF!</definedName>
    <definedName name="__123Graph_X" hidden="1">'[1]39'!#REF!</definedName>
    <definedName name="_1">#REF!</definedName>
    <definedName name="_Key1" hidden="1">'[1]29'!#REF!</definedName>
    <definedName name="_Order1" hidden="1">255</definedName>
    <definedName name="_Sort" hidden="1">'[1]29'!#REF!</definedName>
    <definedName name="A">#REF!</definedName>
    <definedName name="B">#REF!</definedName>
    <definedName name="C_">#REF!</definedName>
    <definedName name="D">#REF!</definedName>
    <definedName name="E">#REF!</definedName>
    <definedName name="Print_Area_MI">#REF!</definedName>
    <definedName name="Print_Titles_MI">#REF!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6" i="2" l="1"/>
  <c r="AD25" i="2"/>
  <c r="AE25" i="2"/>
  <c r="AE24" i="2" l="1"/>
  <c r="AE23" i="2"/>
  <c r="AD30" i="2"/>
  <c r="C5" i="2" l="1"/>
  <c r="D5" i="2"/>
  <c r="E5" i="2"/>
  <c r="F5" i="2" s="1"/>
  <c r="G5" i="2" s="1"/>
  <c r="H5" i="2" s="1"/>
  <c r="I5" i="2" s="1"/>
  <c r="J5" i="2" s="1"/>
  <c r="K5" i="2" s="1"/>
  <c r="L5" i="2" s="1"/>
  <c r="M5" i="2" s="1"/>
  <c r="N5" i="2" s="1"/>
  <c r="B23" i="2"/>
  <c r="C23" i="2"/>
  <c r="D23" i="2"/>
  <c r="E23" i="2"/>
  <c r="F23" i="2"/>
  <c r="G23" i="2"/>
  <c r="H23" i="2"/>
  <c r="I23" i="2"/>
  <c r="J23" i="2"/>
  <c r="K23" i="2"/>
  <c r="M23" i="2"/>
  <c r="AB23" i="2"/>
  <c r="AC23" i="2"/>
  <c r="AD23" i="2"/>
  <c r="AD24" i="2"/>
  <c r="AD27" i="2"/>
  <c r="AD28" i="2"/>
  <c r="AD29" i="2"/>
  <c r="AD31" i="2"/>
  <c r="AD32" i="2"/>
  <c r="AD33" i="2"/>
  <c r="AD34" i="2"/>
</calcChain>
</file>

<file path=xl/sharedStrings.xml><?xml version="1.0" encoding="utf-8"?>
<sst xmlns="http://schemas.openxmlformats.org/spreadsheetml/2006/main" count="60" uniqueCount="36">
  <si>
    <r>
      <t>Source:</t>
    </r>
    <r>
      <rPr>
        <sz val="11"/>
        <color theme="1"/>
        <rFont val="Calibri"/>
        <family val="2"/>
        <charset val="162"/>
        <scheme val="minor"/>
      </rPr>
      <t xml:space="preserve"> TURKSTAT</t>
    </r>
  </si>
  <si>
    <r>
      <t>Kaynak:</t>
    </r>
    <r>
      <rPr>
        <sz val="11"/>
        <color theme="1"/>
        <rFont val="Calibri"/>
        <family val="2"/>
        <charset val="162"/>
        <scheme val="minor"/>
      </rPr>
      <t xml:space="preserve"> TÜİK</t>
    </r>
  </si>
  <si>
    <t>**Data before 2013 is given according to Private Trade System</t>
  </si>
  <si>
    <t xml:space="preserve">*2013 yılı öncesi veriler Özel Ticaret Sistemine göre verilmektedir. </t>
  </si>
  <si>
    <t xml:space="preserve"> December</t>
  </si>
  <si>
    <t>Aralık</t>
  </si>
  <si>
    <t xml:space="preserve"> November</t>
  </si>
  <si>
    <t>Kasım</t>
  </si>
  <si>
    <t xml:space="preserve"> October</t>
  </si>
  <si>
    <t>Ekim</t>
  </si>
  <si>
    <t xml:space="preserve"> September</t>
  </si>
  <si>
    <t>Eylül</t>
  </si>
  <si>
    <t xml:space="preserve"> August</t>
  </si>
  <si>
    <t>Ağustos</t>
  </si>
  <si>
    <t xml:space="preserve"> July</t>
  </si>
  <si>
    <t>Temmuz</t>
  </si>
  <si>
    <t xml:space="preserve"> June</t>
  </si>
  <si>
    <t>Haziran</t>
  </si>
  <si>
    <t xml:space="preserve"> May</t>
  </si>
  <si>
    <t>Mayıs</t>
  </si>
  <si>
    <t xml:space="preserve"> April</t>
  </si>
  <si>
    <t>Nisan</t>
  </si>
  <si>
    <t xml:space="preserve"> March</t>
  </si>
  <si>
    <t>Mart</t>
  </si>
  <si>
    <t xml:space="preserve"> February</t>
  </si>
  <si>
    <t>Şubat</t>
  </si>
  <si>
    <t xml:space="preserve"> January</t>
  </si>
  <si>
    <t xml:space="preserve">Ocak </t>
  </si>
  <si>
    <t xml:space="preserve"> Cumulative</t>
  </si>
  <si>
    <t>Kümülatif</t>
  </si>
  <si>
    <t>Monthly</t>
  </si>
  <si>
    <t>Aylık</t>
  </si>
  <si>
    <t>(Percentage)</t>
  </si>
  <si>
    <t>Table:V.13- Export Import Ratio**</t>
  </si>
  <si>
    <t>(Yüzde)</t>
  </si>
  <si>
    <t>Tablo:V.13- İhracatın İthalatı Karşılama Oranı*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</si>
</sst>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#\ ##0"/>
    <numFmt numFmtId="166" formatCode="#\ ###\ ###\ ###\ ###\ ##0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Arial Tur"/>
      <family val="2"/>
      <charset val="162"/>
    </font>
    <font>
      <sz val="8"/>
      <name val="Arial Tur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0" fontId="3" fillId="0" borderId="0" xfId="1" applyFont="1" applyFill="1" applyBorder="1"/>
    <xf numFmtId="0" fontId="3" fillId="0" borderId="0" xfId="1" applyFont="1" applyBorder="1"/>
    <xf numFmtId="164" fontId="2" fillId="0" borderId="0" xfId="1" applyNumberFormat="1" applyBorder="1"/>
    <xf numFmtId="0" fontId="4" fillId="0" borderId="0" xfId="1" quotePrefix="1" applyFont="1" applyAlignment="1">
      <alignment horizontal="left"/>
    </xf>
    <xf numFmtId="0" fontId="3" fillId="0" borderId="1" xfId="1" applyFont="1" applyBorder="1"/>
    <xf numFmtId="164" fontId="2" fillId="0" borderId="1" xfId="1" applyNumberFormat="1" applyBorder="1"/>
    <xf numFmtId="0" fontId="3" fillId="0" borderId="2" xfId="1" applyFont="1" applyBorder="1"/>
    <xf numFmtId="164" fontId="1" fillId="0" borderId="0" xfId="2" applyNumberFormat="1" applyBorder="1"/>
    <xf numFmtId="0" fontId="3" fillId="0" borderId="3" xfId="1" applyFont="1" applyBorder="1"/>
    <xf numFmtId="164" fontId="1" fillId="0" borderId="0" xfId="2" applyNumberFormat="1" applyFont="1" applyBorder="1"/>
    <xf numFmtId="165" fontId="2" fillId="0" borderId="0" xfId="1" applyNumberFormat="1"/>
    <xf numFmtId="0" fontId="5" fillId="0" borderId="0" xfId="1" applyFont="1" applyBorder="1" applyAlignment="1">
      <alignment horizontal="center"/>
    </xf>
    <xf numFmtId="166" fontId="2" fillId="0" borderId="0" xfId="1" applyNumberFormat="1"/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164" fontId="2" fillId="0" borderId="7" xfId="1" applyNumberFormat="1" applyBorder="1"/>
    <xf numFmtId="0" fontId="3" fillId="0" borderId="8" xfId="1" applyFont="1" applyBorder="1"/>
    <xf numFmtId="164" fontId="7" fillId="0" borderId="0" xfId="3" applyNumberFormat="1" applyFont="1" applyFill="1" applyBorder="1" applyAlignment="1" applyProtection="1">
      <alignment horizontal="right"/>
    </xf>
    <xf numFmtId="0" fontId="5" fillId="0" borderId="0" xfId="1" applyFont="1"/>
    <xf numFmtId="0" fontId="5" fillId="0" borderId="2" xfId="1" applyFont="1" applyBorder="1"/>
    <xf numFmtId="0" fontId="5" fillId="0" borderId="0" xfId="1" applyFont="1" applyBorder="1"/>
    <xf numFmtId="0" fontId="5" fillId="0" borderId="3" xfId="1" applyFont="1" applyBorder="1"/>
    <xf numFmtId="0" fontId="2" fillId="0" borderId="4" xfId="1" applyBorder="1"/>
    <xf numFmtId="0" fontId="2" fillId="0" borderId="5" xfId="1" applyBorder="1"/>
    <xf numFmtId="0" fontId="3" fillId="0" borderId="6" xfId="1" applyFont="1" applyBorder="1" applyAlignment="1">
      <alignment horizontal="right"/>
    </xf>
    <xf numFmtId="0" fontId="2" fillId="0" borderId="7" xfId="1" applyBorder="1"/>
    <xf numFmtId="0" fontId="5" fillId="0" borderId="8" xfId="1" applyFont="1" applyBorder="1"/>
    <xf numFmtId="0" fontId="5" fillId="0" borderId="7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</cellXfs>
  <cellStyles count="4">
    <cellStyle name="Comma 2 2" xfId="3" xr:uid="{C57D96DF-23C3-4D0A-AFD5-043A11662CD8}"/>
    <cellStyle name="Normal" xfId="0" builtinId="0"/>
    <cellStyle name="Normal 2" xfId="1" xr:uid="{6CDD4E7C-45AB-4596-AD1D-203A3F214BC2}"/>
    <cellStyle name="Normal 3" xfId="2" xr:uid="{8F9CEA09-E508-47A0-B44F-1EF430357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mb.gov.tr/odemedenge/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7A69-DAC9-408E-91EC-BC91418A26D7}">
  <sheetPr>
    <pageSetUpPr fitToPage="1"/>
  </sheetPr>
  <dimension ref="A1:AJ38"/>
  <sheetViews>
    <sheetView tabSelected="1" view="pageBreakPreview" zoomScaleNormal="100" zoomScaleSheetLayoutView="100" workbookViewId="0">
      <selection activeCell="Y13" sqref="Y13"/>
    </sheetView>
  </sheetViews>
  <sheetFormatPr defaultColWidth="9.109375" defaultRowHeight="13.2" x14ac:dyDescent="0.25"/>
  <cols>
    <col min="1" max="1" width="9.109375" style="1"/>
    <col min="2" max="8" width="0" style="1" hidden="1" customWidth="1"/>
    <col min="9" max="11" width="5.109375" style="1" hidden="1" customWidth="1"/>
    <col min="12" max="20" width="5.109375" style="1" bestFit="1" customWidth="1"/>
    <col min="21" max="23" width="5.109375" style="1" customWidth="1"/>
    <col min="24" max="24" width="5.5546875" style="1" bestFit="1" customWidth="1"/>
    <col min="25" max="30" width="5.109375" style="1" customWidth="1"/>
    <col min="31" max="31" width="5.5546875" style="1" bestFit="1" customWidth="1"/>
    <col min="32" max="32" width="18.88671875" style="1" bestFit="1" customWidth="1"/>
    <col min="33" max="34" width="9.109375" style="1"/>
    <col min="35" max="35" width="12.88671875" style="1" bestFit="1" customWidth="1"/>
    <col min="36" max="36" width="13.33203125" style="1" customWidth="1"/>
    <col min="37" max="16384" width="9.109375" style="1"/>
  </cols>
  <sheetData>
    <row r="1" spans="1:36" ht="12.75" customHeight="1" x14ac:dyDescent="0.25">
      <c r="A1" s="22" t="s">
        <v>35</v>
      </c>
      <c r="AF1" s="2" t="s">
        <v>34</v>
      </c>
    </row>
    <row r="2" spans="1:36" ht="14.25" customHeight="1" x14ac:dyDescent="0.25">
      <c r="A2" s="22" t="s">
        <v>33</v>
      </c>
      <c r="AF2" s="2" t="s">
        <v>32</v>
      </c>
    </row>
    <row r="3" spans="1:36" ht="14.25" customHeight="1" x14ac:dyDescent="0.25">
      <c r="A3" s="30"/>
      <c r="B3" s="29"/>
      <c r="C3" s="29"/>
      <c r="D3" s="29"/>
      <c r="E3" s="29"/>
      <c r="F3" s="29"/>
      <c r="G3" s="29"/>
      <c r="H3" s="29"/>
      <c r="I3" s="31" t="s">
        <v>31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28"/>
    </row>
    <row r="4" spans="1:36" ht="12.75" customHeight="1" x14ac:dyDescent="0.25">
      <c r="A4" s="27"/>
      <c r="B4" s="32" t="s">
        <v>30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26"/>
    </row>
    <row r="5" spans="1:36" s="22" customFormat="1" x14ac:dyDescent="0.25">
      <c r="A5" s="25"/>
      <c r="B5" s="24">
        <v>1996</v>
      </c>
      <c r="C5" s="24">
        <f t="shared" ref="C5:N5" si="0">+B5+1</f>
        <v>1997</v>
      </c>
      <c r="D5" s="24">
        <f t="shared" si="0"/>
        <v>1998</v>
      </c>
      <c r="E5" s="24">
        <f t="shared" si="0"/>
        <v>1999</v>
      </c>
      <c r="F5" s="24">
        <f t="shared" si="0"/>
        <v>2000</v>
      </c>
      <c r="G5" s="24">
        <f t="shared" si="0"/>
        <v>2001</v>
      </c>
      <c r="H5" s="24">
        <f t="shared" si="0"/>
        <v>2002</v>
      </c>
      <c r="I5" s="24">
        <f t="shared" si="0"/>
        <v>2003</v>
      </c>
      <c r="J5" s="24">
        <f t="shared" si="0"/>
        <v>2004</v>
      </c>
      <c r="K5" s="24">
        <f t="shared" si="0"/>
        <v>2005</v>
      </c>
      <c r="L5" s="24">
        <f t="shared" si="0"/>
        <v>2006</v>
      </c>
      <c r="M5" s="24">
        <f t="shared" si="0"/>
        <v>2007</v>
      </c>
      <c r="N5" s="24">
        <f t="shared" si="0"/>
        <v>2008</v>
      </c>
      <c r="O5" s="24">
        <v>2009</v>
      </c>
      <c r="P5" s="24">
        <v>2010</v>
      </c>
      <c r="Q5" s="24">
        <v>2011</v>
      </c>
      <c r="R5" s="24">
        <v>2012</v>
      </c>
      <c r="S5" s="24">
        <v>2013</v>
      </c>
      <c r="T5" s="24">
        <v>2014</v>
      </c>
      <c r="U5" s="24">
        <v>2015</v>
      </c>
      <c r="V5" s="24">
        <v>2016</v>
      </c>
      <c r="W5" s="24">
        <v>2017</v>
      </c>
      <c r="X5" s="24">
        <v>2018</v>
      </c>
      <c r="Y5" s="24">
        <v>2019</v>
      </c>
      <c r="Z5" s="24">
        <v>2020</v>
      </c>
      <c r="AA5" s="24">
        <v>2021</v>
      </c>
      <c r="AB5" s="24">
        <v>2022</v>
      </c>
      <c r="AC5" s="24">
        <v>2023</v>
      </c>
      <c r="AD5" s="24">
        <v>2024</v>
      </c>
      <c r="AE5" s="22">
        <v>2025</v>
      </c>
      <c r="AF5" s="23"/>
    </row>
    <row r="6" spans="1:36" s="22" customFormat="1" x14ac:dyDescent="0.25">
      <c r="A6" s="25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F6" s="23"/>
    </row>
    <row r="7" spans="1:36" ht="14.4" x14ac:dyDescent="0.3">
      <c r="A7" s="11" t="s">
        <v>27</v>
      </c>
      <c r="B7" s="5">
        <v>55.553056452901743</v>
      </c>
      <c r="C7" s="5">
        <v>56.575839049384143</v>
      </c>
      <c r="D7" s="5">
        <v>70.642213651330721</v>
      </c>
      <c r="E7" s="5">
        <v>84.585956935147578</v>
      </c>
      <c r="F7" s="5">
        <v>65.749580296723479</v>
      </c>
      <c r="G7" s="5">
        <v>54.927129015451555</v>
      </c>
      <c r="H7" s="5">
        <v>75.96668799404253</v>
      </c>
      <c r="I7" s="10">
        <v>79.847719682282516</v>
      </c>
      <c r="J7" s="10">
        <v>72.980920156072202</v>
      </c>
      <c r="K7" s="10">
        <v>69.217469742704779</v>
      </c>
      <c r="L7" s="10">
        <v>63.016719918156561</v>
      </c>
      <c r="M7" s="10">
        <v>61.977252358219857</v>
      </c>
      <c r="N7" s="10">
        <v>65.074206066312371</v>
      </c>
      <c r="O7" s="10">
        <v>84.951800330744135</v>
      </c>
      <c r="P7" s="10">
        <v>66.962464521904678</v>
      </c>
      <c r="Q7" s="10">
        <v>56.497398201289315</v>
      </c>
      <c r="R7" s="10">
        <v>59.237514536604095</v>
      </c>
      <c r="S7" s="10">
        <v>62.681567317925946</v>
      </c>
      <c r="T7" s="10">
        <v>64.829075157453389</v>
      </c>
      <c r="U7" s="10">
        <v>75.696281653692409</v>
      </c>
      <c r="V7" s="10">
        <v>73.016898945573942</v>
      </c>
      <c r="W7" s="10">
        <v>72.953118530175928</v>
      </c>
      <c r="X7" s="10">
        <v>58.97996478210338</v>
      </c>
      <c r="Y7" s="10">
        <v>85.833132881843412</v>
      </c>
      <c r="Z7" s="10">
        <v>76.511766585784528</v>
      </c>
      <c r="AA7" s="21">
        <v>83.053956883147009</v>
      </c>
      <c r="AB7" s="10">
        <v>63.043889238069418</v>
      </c>
      <c r="AC7" s="21">
        <v>57.497463346663586</v>
      </c>
      <c r="AD7" s="21">
        <v>76.380938219621825</v>
      </c>
      <c r="AE7" s="1">
        <v>73.800223681721846</v>
      </c>
      <c r="AF7" s="9" t="s">
        <v>26</v>
      </c>
    </row>
    <row r="8" spans="1:36" ht="14.4" x14ac:dyDescent="0.3">
      <c r="A8" s="11" t="s">
        <v>25</v>
      </c>
      <c r="B8" s="5">
        <v>62.221375671431915</v>
      </c>
      <c r="C8" s="5">
        <v>59.904580636640844</v>
      </c>
      <c r="D8" s="5">
        <v>53.260504349145577</v>
      </c>
      <c r="E8" s="5">
        <v>78.708586584210252</v>
      </c>
      <c r="F8" s="5">
        <v>57.571432750137035</v>
      </c>
      <c r="G8" s="5">
        <v>69.989956660276633</v>
      </c>
      <c r="H8" s="5">
        <v>78.460802214310476</v>
      </c>
      <c r="I8" s="10">
        <v>69.838610902823191</v>
      </c>
      <c r="J8" s="10">
        <v>59.687885943064821</v>
      </c>
      <c r="K8" s="10">
        <v>67.899086550129425</v>
      </c>
      <c r="L8" s="10">
        <v>61.842742660042049</v>
      </c>
      <c r="M8" s="10">
        <v>67.265500635097325</v>
      </c>
      <c r="N8" s="10">
        <v>69.122296494107999</v>
      </c>
      <c r="O8" s="10">
        <v>92.952378872240914</v>
      </c>
      <c r="P8" s="10">
        <v>70.136738441463635</v>
      </c>
      <c r="Q8" s="10">
        <v>57.417282167313068</v>
      </c>
      <c r="R8" s="10">
        <v>66.047151141884058</v>
      </c>
      <c r="S8" s="10">
        <v>64.65827177120245</v>
      </c>
      <c r="T8" s="10">
        <v>72.801637410646819</v>
      </c>
      <c r="U8" s="10">
        <v>72.244459019475897</v>
      </c>
      <c r="V8" s="10">
        <v>80.304380396342339</v>
      </c>
      <c r="W8" s="10">
        <v>77.728513992430749</v>
      </c>
      <c r="X8" s="10">
        <v>69.562629509182145</v>
      </c>
      <c r="Y8" s="10">
        <v>89.203941841998073</v>
      </c>
      <c r="Z8" s="10">
        <v>82.794953495636477</v>
      </c>
      <c r="AA8" s="21">
        <v>82.657026461268018</v>
      </c>
      <c r="AB8" s="10">
        <v>71.38123992892514</v>
      </c>
      <c r="AC8" s="21">
        <v>60.482593254077692</v>
      </c>
      <c r="AD8" s="21">
        <v>75.708156500945094</v>
      </c>
      <c r="AE8" s="1">
        <v>72.696090875862566</v>
      </c>
      <c r="AF8" s="9" t="s">
        <v>24</v>
      </c>
    </row>
    <row r="9" spans="1:36" ht="14.4" x14ac:dyDescent="0.3">
      <c r="A9" s="11" t="s">
        <v>23</v>
      </c>
      <c r="B9" s="5">
        <v>53.680382445498992</v>
      </c>
      <c r="C9" s="5">
        <v>56.800662464331062</v>
      </c>
      <c r="D9" s="5">
        <v>56.774575142459447</v>
      </c>
      <c r="E9" s="5">
        <v>78.88752722712583</v>
      </c>
      <c r="F9" s="5">
        <v>55.640910430294717</v>
      </c>
      <c r="G9" s="5">
        <v>81.895238046056363</v>
      </c>
      <c r="H9" s="5">
        <v>74.109386612968351</v>
      </c>
      <c r="I9" s="10">
        <v>67.904139670125005</v>
      </c>
      <c r="J9" s="10">
        <v>61.738186275959919</v>
      </c>
      <c r="K9" s="10">
        <v>64.649186448933733</v>
      </c>
      <c r="L9" s="10">
        <v>63.861137392815138</v>
      </c>
      <c r="M9" s="10">
        <v>67.687179655954424</v>
      </c>
      <c r="N9" s="10">
        <v>67.978391509215868</v>
      </c>
      <c r="O9" s="10">
        <v>77.508605217014619</v>
      </c>
      <c r="P9" s="10">
        <v>65.812414699267464</v>
      </c>
      <c r="Q9" s="10">
        <v>54.57202522600133</v>
      </c>
      <c r="R9" s="10">
        <v>63.878978015140952</v>
      </c>
      <c r="S9" s="10">
        <v>65.968332924381642</v>
      </c>
      <c r="T9" s="10">
        <v>72.500615631512872</v>
      </c>
      <c r="U9" s="10">
        <v>67.67260374697922</v>
      </c>
      <c r="V9" s="10">
        <v>73.326570196682198</v>
      </c>
      <c r="W9" s="10">
        <v>77.535875974549768</v>
      </c>
      <c r="X9" s="10">
        <v>73.389987562336884</v>
      </c>
      <c r="Y9" s="10">
        <v>89.509238665426878</v>
      </c>
      <c r="Z9" s="10">
        <v>70.943094311214651</v>
      </c>
      <c r="AA9" s="21">
        <v>80.246606307017444</v>
      </c>
      <c r="AB9" s="10">
        <v>73.225862537005995</v>
      </c>
      <c r="AC9" s="21">
        <v>73.775486593517755</v>
      </c>
      <c r="AD9" s="21">
        <v>75.617535598531703</v>
      </c>
      <c r="AE9" s="1">
        <v>76.501140928430445</v>
      </c>
      <c r="AF9" s="9" t="s">
        <v>22</v>
      </c>
      <c r="AI9" s="15"/>
      <c r="AJ9" s="15"/>
    </row>
    <row r="10" spans="1:36" ht="14.4" x14ac:dyDescent="0.3">
      <c r="A10" s="11" t="s">
        <v>21</v>
      </c>
      <c r="B10" s="5">
        <v>49.8825088669346</v>
      </c>
      <c r="C10" s="5">
        <v>57.837073082515005</v>
      </c>
      <c r="D10" s="5">
        <v>52.763991684495174</v>
      </c>
      <c r="E10" s="5">
        <v>58.576881003675567</v>
      </c>
      <c r="F10" s="5">
        <v>54.293760606159111</v>
      </c>
      <c r="G10" s="5">
        <v>86.111247239163987</v>
      </c>
      <c r="H10" s="5">
        <v>65.111257935622163</v>
      </c>
      <c r="I10" s="10">
        <v>70.276563082924909</v>
      </c>
      <c r="J10" s="10">
        <v>63.94908052369226</v>
      </c>
      <c r="K10" s="10">
        <v>63.864641597521086</v>
      </c>
      <c r="L10" s="10">
        <v>55.717903099006762</v>
      </c>
      <c r="M10" s="10">
        <v>64.348099396074531</v>
      </c>
      <c r="N10" s="10">
        <v>63.523199639131079</v>
      </c>
      <c r="O10" s="10">
        <v>74.717960838160096</v>
      </c>
      <c r="P10" s="10">
        <v>62.877235467897776</v>
      </c>
      <c r="Q10" s="10">
        <v>56.666010966947965</v>
      </c>
      <c r="R10" s="10">
        <v>65.533900509171261</v>
      </c>
      <c r="S10" s="10">
        <v>56.779039233373702</v>
      </c>
      <c r="T10" s="10">
        <v>66.319877047718137</v>
      </c>
      <c r="U10" s="10">
        <v>74.377729173880866</v>
      </c>
      <c r="V10" s="10">
        <v>76.441172905299567</v>
      </c>
      <c r="W10" s="10">
        <v>75.12703880760219</v>
      </c>
      <c r="X10" s="10">
        <v>68.530382771311565</v>
      </c>
      <c r="Y10" s="10">
        <v>84.88073026402671</v>
      </c>
      <c r="Z10" s="10">
        <v>66.214432439303323</v>
      </c>
      <c r="AA10" s="21">
        <v>85.89514885241563</v>
      </c>
      <c r="AB10" s="10">
        <v>79.145777117981439</v>
      </c>
      <c r="AC10" s="21">
        <v>68.778836986796819</v>
      </c>
      <c r="AD10" s="21">
        <v>66.107972811182975</v>
      </c>
      <c r="AF10" s="9" t="s">
        <v>20</v>
      </c>
      <c r="AI10" s="15"/>
      <c r="AJ10" s="15"/>
    </row>
    <row r="11" spans="1:36" ht="14.4" x14ac:dyDescent="0.3">
      <c r="A11" s="11" t="s">
        <v>19</v>
      </c>
      <c r="B11" s="5">
        <v>41.629804112778835</v>
      </c>
      <c r="C11" s="5">
        <v>50.735539050094076</v>
      </c>
      <c r="D11" s="5">
        <v>57.917399343339653</v>
      </c>
      <c r="E11" s="5">
        <v>65.279975985831186</v>
      </c>
      <c r="F11" s="5">
        <v>49.769478041240227</v>
      </c>
      <c r="G11" s="5">
        <v>81.057444938869452</v>
      </c>
      <c r="H11" s="5">
        <v>69.702266473149237</v>
      </c>
      <c r="I11" s="10">
        <v>69.78620236270784</v>
      </c>
      <c r="J11" s="10">
        <v>64.702172385332176</v>
      </c>
      <c r="K11" s="10">
        <v>60.919867862854481</v>
      </c>
      <c r="L11" s="10">
        <v>55.470548575111458</v>
      </c>
      <c r="M11" s="10">
        <v>61.248912494633935</v>
      </c>
      <c r="N11" s="10">
        <v>64.632149269392045</v>
      </c>
      <c r="O11" s="10">
        <v>67.598560395980883</v>
      </c>
      <c r="P11" s="10">
        <v>66.548260401450847</v>
      </c>
      <c r="Q11" s="10">
        <v>51.848186114294911</v>
      </c>
      <c r="R11" s="10">
        <v>60.373609795034881</v>
      </c>
      <c r="S11" s="10">
        <v>59.321544860228286</v>
      </c>
      <c r="T11" s="10">
        <v>67.319131040017439</v>
      </c>
      <c r="U11" s="10">
        <v>63.36394516966466</v>
      </c>
      <c r="V11" s="10">
        <v>71.457180307064689</v>
      </c>
      <c r="W11" s="10">
        <v>66.598050003132471</v>
      </c>
      <c r="X11" s="10">
        <v>65.399794999729906</v>
      </c>
      <c r="Y11" s="10">
        <v>90.900597308393401</v>
      </c>
      <c r="Z11" s="10">
        <v>74.345115479811156</v>
      </c>
      <c r="AA11" s="21">
        <v>79.848938038987811</v>
      </c>
      <c r="AB11" s="10">
        <v>63.98391883981386</v>
      </c>
      <c r="AC11" s="21">
        <v>63.392256541498455</v>
      </c>
      <c r="AD11" s="21">
        <v>78.900782451292571</v>
      </c>
      <c r="AF11" s="9" t="s">
        <v>18</v>
      </c>
      <c r="AI11" s="15"/>
      <c r="AJ11" s="15"/>
    </row>
    <row r="12" spans="1:36" ht="14.4" x14ac:dyDescent="0.3">
      <c r="A12" s="11" t="s">
        <v>17</v>
      </c>
      <c r="B12" s="5">
        <v>51.040759203022517</v>
      </c>
      <c r="C12" s="5">
        <v>55.043016564132593</v>
      </c>
      <c r="D12" s="5">
        <v>54.271245729714089</v>
      </c>
      <c r="E12" s="5">
        <v>59.175071218120536</v>
      </c>
      <c r="F12" s="5">
        <v>46.84856045179896</v>
      </c>
      <c r="G12" s="5">
        <v>77.650390673036256</v>
      </c>
      <c r="H12" s="5">
        <v>70.380571372702605</v>
      </c>
      <c r="I12" s="10">
        <v>66.281677876189647</v>
      </c>
      <c r="J12" s="10">
        <v>62.405881048875955</v>
      </c>
      <c r="K12" s="10">
        <v>60.704046293033684</v>
      </c>
      <c r="L12" s="10">
        <v>62.695388317595693</v>
      </c>
      <c r="M12" s="10">
        <v>62.948835653344659</v>
      </c>
      <c r="N12" s="10">
        <v>60.434848352377955</v>
      </c>
      <c r="O12" s="10">
        <v>66.63439256820908</v>
      </c>
      <c r="P12" s="10">
        <v>62.645809686621234</v>
      </c>
      <c r="Q12" s="10">
        <v>52.538396983046411</v>
      </c>
      <c r="R12" s="10">
        <v>64.738421253513309</v>
      </c>
      <c r="S12" s="10">
        <v>60.169730593079933</v>
      </c>
      <c r="T12" s="10">
        <v>62.887634469142952</v>
      </c>
      <c r="U12" s="10">
        <v>67.286271186460255</v>
      </c>
      <c r="V12" s="10">
        <v>67.7804853835638</v>
      </c>
      <c r="W12" s="10">
        <v>69.860871646792873</v>
      </c>
      <c r="X12" s="10">
        <v>69.883063995807277</v>
      </c>
      <c r="Y12" s="10">
        <v>77.232376300533076</v>
      </c>
      <c r="Z12" s="10">
        <v>82.487714290290654</v>
      </c>
      <c r="AA12" s="10">
        <v>87.304700943384759</v>
      </c>
      <c r="AB12" s="10">
        <v>73.933911724781581</v>
      </c>
      <c r="AC12" s="21">
        <v>79.67793676083312</v>
      </c>
      <c r="AD12" s="21">
        <v>76.353254790152349</v>
      </c>
      <c r="AF12" s="9" t="s">
        <v>16</v>
      </c>
      <c r="AI12" s="15"/>
      <c r="AJ12" s="15"/>
    </row>
    <row r="13" spans="1:36" ht="14.4" x14ac:dyDescent="0.3">
      <c r="A13" s="11" t="s">
        <v>15</v>
      </c>
      <c r="B13" s="5">
        <v>48.926460817579887</v>
      </c>
      <c r="C13" s="5">
        <v>52.011854402607781</v>
      </c>
      <c r="D13" s="5">
        <v>52.698581406343102</v>
      </c>
      <c r="E13" s="5">
        <v>62.325121894306697</v>
      </c>
      <c r="F13" s="5">
        <v>48.921936868534083</v>
      </c>
      <c r="G13" s="5">
        <v>72.275227491539525</v>
      </c>
      <c r="H13" s="5">
        <v>67.476103945665216</v>
      </c>
      <c r="I13" s="10">
        <v>67.589300975845134</v>
      </c>
      <c r="J13" s="10">
        <v>64.52610057999523</v>
      </c>
      <c r="K13" s="10">
        <v>60.060363208919355</v>
      </c>
      <c r="L13" s="10">
        <v>60.356815558916125</v>
      </c>
      <c r="M13" s="10">
        <v>58.746693159892537</v>
      </c>
      <c r="N13" s="10">
        <v>61.269468150966347</v>
      </c>
      <c r="O13" s="10">
        <v>70.438179193569837</v>
      </c>
      <c r="P13" s="10">
        <v>59.487485681959043</v>
      </c>
      <c r="Q13" s="10">
        <v>56.326682575436116</v>
      </c>
      <c r="R13" s="10">
        <v>61.581715156099882</v>
      </c>
      <c r="S13" s="10">
        <v>57.563913601118692</v>
      </c>
      <c r="T13" s="10">
        <v>67.593763466597395</v>
      </c>
      <c r="U13" s="10">
        <v>61.895472382264551</v>
      </c>
      <c r="V13" s="10">
        <v>67.992346534607535</v>
      </c>
      <c r="W13" s="10">
        <v>60.217810953088311</v>
      </c>
      <c r="X13" s="10">
        <v>70.480947097936692</v>
      </c>
      <c r="Y13" s="10">
        <v>82.853412476291496</v>
      </c>
      <c r="Z13" s="10">
        <v>84.043636894151078</v>
      </c>
      <c r="AA13" s="10">
        <v>79.075124935781574</v>
      </c>
      <c r="AB13" s="10">
        <v>63.39753001664775</v>
      </c>
      <c r="AC13" s="21">
        <v>61.216294799867178</v>
      </c>
      <c r="AD13" s="21">
        <v>75.470338837380652</v>
      </c>
      <c r="AF13" s="9" t="s">
        <v>14</v>
      </c>
      <c r="AI13" s="15"/>
      <c r="AJ13" s="15"/>
    </row>
    <row r="14" spans="1:36" ht="14.4" x14ac:dyDescent="0.3">
      <c r="A14" s="11" t="s">
        <v>13</v>
      </c>
      <c r="B14" s="5">
        <v>55.154939580352973</v>
      </c>
      <c r="C14" s="5">
        <v>51.417973113745781</v>
      </c>
      <c r="D14" s="5">
        <v>59.993082015653954</v>
      </c>
      <c r="E14" s="5">
        <v>61.033107834074812</v>
      </c>
      <c r="F14" s="5">
        <v>41.895291439196498</v>
      </c>
      <c r="G14" s="5">
        <v>73.653934349919169</v>
      </c>
      <c r="H14" s="5">
        <v>67.345836658921144</v>
      </c>
      <c r="I14" s="10">
        <v>64.08159951669866</v>
      </c>
      <c r="J14" s="10">
        <v>59.714261790047026</v>
      </c>
      <c r="K14" s="10">
        <v>54.057332118798449</v>
      </c>
      <c r="L14" s="10">
        <v>55.483494780219743</v>
      </c>
      <c r="M14" s="10">
        <v>59.507469558656332</v>
      </c>
      <c r="N14" s="10">
        <v>57.382149814029468</v>
      </c>
      <c r="O14" s="10">
        <v>61.195904154847128</v>
      </c>
      <c r="P14" s="10">
        <v>55.225032381540714</v>
      </c>
      <c r="Q14" s="10">
        <v>57.144049670667606</v>
      </c>
      <c r="R14" s="10">
        <v>68.148868588442923</v>
      </c>
      <c r="S14" s="10">
        <v>62.078604037832818</v>
      </c>
      <c r="T14" s="10">
        <v>59.633305011544238</v>
      </c>
      <c r="U14" s="10">
        <v>70.167938399928232</v>
      </c>
      <c r="V14" s="10">
        <v>73.205845726004156</v>
      </c>
      <c r="W14" s="10">
        <v>71.462818391405904</v>
      </c>
      <c r="X14" s="10">
        <v>83.0401470623937</v>
      </c>
      <c r="Y14" s="10">
        <v>84.959677793205842</v>
      </c>
      <c r="Z14" s="10">
        <v>66.41012437805044</v>
      </c>
      <c r="AA14" s="10">
        <v>81.410184967342246</v>
      </c>
      <c r="AB14" s="10">
        <v>65.399588093103972</v>
      </c>
      <c r="AC14" s="21">
        <v>71.217890064972565</v>
      </c>
      <c r="AD14" s="21">
        <v>81.47386795550247</v>
      </c>
      <c r="AF14" s="9" t="s">
        <v>12</v>
      </c>
      <c r="AI14" s="15"/>
      <c r="AJ14" s="15"/>
    </row>
    <row r="15" spans="1:36" ht="14.4" x14ac:dyDescent="0.3">
      <c r="A15" s="11" t="s">
        <v>11</v>
      </c>
      <c r="B15" s="5">
        <v>57.142270735220734</v>
      </c>
      <c r="C15" s="5">
        <v>51.026349350521485</v>
      </c>
      <c r="D15" s="5">
        <v>60.331667400311112</v>
      </c>
      <c r="E15" s="5">
        <v>62.402081284267503</v>
      </c>
      <c r="F15" s="5">
        <v>51.755963526799398</v>
      </c>
      <c r="G15" s="5">
        <v>75.788397919963941</v>
      </c>
      <c r="H15" s="5">
        <v>71.358915564734758</v>
      </c>
      <c r="I15" s="10">
        <v>66.306642075753075</v>
      </c>
      <c r="J15" s="10">
        <v>66.649962469438549</v>
      </c>
      <c r="K15" s="10">
        <v>65.737112141449288</v>
      </c>
      <c r="L15" s="10">
        <v>62.590014449850941</v>
      </c>
      <c r="M15" s="10">
        <v>62.512562053497554</v>
      </c>
      <c r="N15" s="10">
        <v>71.531794755645308</v>
      </c>
      <c r="O15" s="10">
        <v>67.927156398248684</v>
      </c>
      <c r="P15" s="10">
        <v>56.950705755179321</v>
      </c>
      <c r="Q15" s="10">
        <v>50.703970631657846</v>
      </c>
      <c r="R15" s="10">
        <v>65.009301112678799</v>
      </c>
      <c r="S15" s="10">
        <v>64.818606116358808</v>
      </c>
      <c r="T15" s="10">
        <v>66.980342296993214</v>
      </c>
      <c r="U15" s="10">
        <v>75.821782278122015</v>
      </c>
      <c r="V15" s="10">
        <v>72.721003215066048</v>
      </c>
      <c r="W15" s="10">
        <v>59.595923558054928</v>
      </c>
      <c r="X15" s="10">
        <v>90.05413651558942</v>
      </c>
      <c r="Y15" s="10">
        <v>90.159416957401717</v>
      </c>
      <c r="Z15" s="10">
        <v>76.706161404528856</v>
      </c>
      <c r="AA15" s="10">
        <v>88.823097912381556</v>
      </c>
      <c r="AB15" s="10">
        <v>70.1677400025781</v>
      </c>
      <c r="AC15" s="21">
        <v>81.476888255255361</v>
      </c>
      <c r="AD15" s="21">
        <v>80.969706126306377</v>
      </c>
      <c r="AF15" s="9" t="s">
        <v>10</v>
      </c>
      <c r="AI15" s="15"/>
      <c r="AJ15" s="15"/>
    </row>
    <row r="16" spans="1:36" ht="14.4" x14ac:dyDescent="0.3">
      <c r="A16" s="11" t="s">
        <v>9</v>
      </c>
      <c r="B16" s="5">
        <v>58.327429837806179</v>
      </c>
      <c r="C16" s="5">
        <v>54.637808717540544</v>
      </c>
      <c r="D16" s="5">
        <v>68.598244038897462</v>
      </c>
      <c r="E16" s="5">
        <v>74.69892521042479</v>
      </c>
      <c r="F16" s="5">
        <v>44.680000700617974</v>
      </c>
      <c r="G16" s="5">
        <v>83.595289554580788</v>
      </c>
      <c r="H16" s="5">
        <v>72.485561171272167</v>
      </c>
      <c r="I16" s="10">
        <v>73.370402038296902</v>
      </c>
      <c r="J16" s="10">
        <v>72.547454747860797</v>
      </c>
      <c r="K16" s="10">
        <v>67.118979044434695</v>
      </c>
      <c r="L16" s="10">
        <v>61.509689026906344</v>
      </c>
      <c r="M16" s="10">
        <v>63.323175680203427</v>
      </c>
      <c r="N16" s="10">
        <v>65.067682147598148</v>
      </c>
      <c r="O16" s="10">
        <v>79.042968838845923</v>
      </c>
      <c r="P16" s="10">
        <v>63.385496182740496</v>
      </c>
      <c r="Q16" s="10">
        <v>59.783580926166792</v>
      </c>
      <c r="R16" s="10">
        <v>70.213352488714946</v>
      </c>
      <c r="S16" s="10">
        <v>62.837630596804182</v>
      </c>
      <c r="T16" s="10">
        <v>67.693113774131206</v>
      </c>
      <c r="U16" s="10">
        <v>79.660226402442348</v>
      </c>
      <c r="V16" s="10">
        <v>79.252616300328157</v>
      </c>
      <c r="W16" s="10">
        <v>67.762737167678893</v>
      </c>
      <c r="X16" s="10">
        <v>101.14603968954505</v>
      </c>
      <c r="Y16" s="10">
        <v>90.285889374748393</v>
      </c>
      <c r="Z16" s="10">
        <v>87.831145086764522</v>
      </c>
      <c r="AA16" s="10">
        <v>93.208279600872501</v>
      </c>
      <c r="AB16" s="10">
        <v>72.941911539628535</v>
      </c>
      <c r="AC16" s="10">
        <v>77.546276825749587</v>
      </c>
      <c r="AD16" s="10">
        <v>79.811996866091476</v>
      </c>
      <c r="AF16" s="9" t="s">
        <v>8</v>
      </c>
      <c r="AI16" s="15"/>
      <c r="AJ16" s="15"/>
    </row>
    <row r="17" spans="1:36" ht="14.4" x14ac:dyDescent="0.3">
      <c r="A17" s="11" t="s">
        <v>7</v>
      </c>
      <c r="B17" s="5">
        <v>56.536905284809656</v>
      </c>
      <c r="C17" s="5">
        <v>57.958838563053376</v>
      </c>
      <c r="D17" s="5">
        <v>64.145966478181549</v>
      </c>
      <c r="E17" s="5">
        <v>63.607946076734443</v>
      </c>
      <c r="F17" s="5">
        <v>46.608360310900927</v>
      </c>
      <c r="G17" s="5">
        <v>79.836544926015122</v>
      </c>
      <c r="H17" s="5">
        <v>72.418059539252354</v>
      </c>
      <c r="I17" s="10">
        <v>75.685904876862381</v>
      </c>
      <c r="J17" s="10">
        <v>66.921282098064935</v>
      </c>
      <c r="K17" s="10">
        <v>61.433852731513852</v>
      </c>
      <c r="L17" s="10">
        <v>67.005967586180432</v>
      </c>
      <c r="M17" s="10">
        <v>68.054821853797137</v>
      </c>
      <c r="N17" s="10">
        <v>77.822249342562571</v>
      </c>
      <c r="O17" s="10">
        <v>70.560616392895682</v>
      </c>
      <c r="P17" s="10">
        <v>54.756326732834694</v>
      </c>
      <c r="Q17" s="10">
        <v>59.410805933583596</v>
      </c>
      <c r="R17" s="10">
        <v>65.653348663921619</v>
      </c>
      <c r="S17" s="10">
        <v>68.898068593834964</v>
      </c>
      <c r="T17" s="10">
        <v>63.493198027235636</v>
      </c>
      <c r="U17" s="10">
        <v>75.733630177610323</v>
      </c>
      <c r="V17" s="10">
        <v>78.588642685657888</v>
      </c>
      <c r="W17" s="10">
        <v>71.048697917004162</v>
      </c>
      <c r="X17" s="10">
        <v>100.56141588846256</v>
      </c>
      <c r="Y17" s="10">
        <v>89.106359655220814</v>
      </c>
      <c r="Z17" s="10">
        <v>76.095676498001467</v>
      </c>
      <c r="AA17" s="10">
        <v>79.752874086632815</v>
      </c>
      <c r="AB17" s="10">
        <v>71.345236015426025</v>
      </c>
      <c r="AC17" s="10">
        <v>79.384864732125052</v>
      </c>
      <c r="AD17" s="10">
        <v>74.75949054486307</v>
      </c>
      <c r="AF17" s="9" t="s">
        <v>6</v>
      </c>
      <c r="AI17" s="15"/>
      <c r="AJ17" s="15"/>
    </row>
    <row r="18" spans="1:36" ht="14.4" x14ac:dyDescent="0.3">
      <c r="A18" s="11" t="s">
        <v>5</v>
      </c>
      <c r="B18" s="5">
        <v>52.383033224275025</v>
      </c>
      <c r="C18" s="5">
        <v>48.758452511544732</v>
      </c>
      <c r="D18" s="5">
        <v>57.855317521633637</v>
      </c>
      <c r="E18" s="5">
        <v>50.321667819994275</v>
      </c>
      <c r="F18" s="5">
        <v>56.09078721630685</v>
      </c>
      <c r="G18" s="5">
        <v>77.318457030377601</v>
      </c>
      <c r="H18" s="5">
        <v>60.38264436485867</v>
      </c>
      <c r="I18" s="10">
        <v>55.803785337457775</v>
      </c>
      <c r="J18" s="10">
        <v>62.448581200379017</v>
      </c>
      <c r="K18" s="10">
        <v>62.026368510675091</v>
      </c>
      <c r="L18" s="10">
        <v>65.940349393169384</v>
      </c>
      <c r="M18" s="10">
        <v>60.323162745555926</v>
      </c>
      <c r="N18" s="10">
        <v>67.707167047132984</v>
      </c>
      <c r="O18" s="10">
        <v>66.94369511381187</v>
      </c>
      <c r="P18" s="10">
        <v>57.505745119479776</v>
      </c>
      <c r="Q18" s="10">
        <v>60.598054541591374</v>
      </c>
      <c r="R18" s="10">
        <v>63.575691790218038</v>
      </c>
      <c r="S18" s="10">
        <v>58.979640414858046</v>
      </c>
      <c r="T18" s="10">
        <v>64.175716058134057</v>
      </c>
      <c r="U18" s="10">
        <v>66.806012521721058</v>
      </c>
      <c r="V18" s="10">
        <v>72.495123861031331</v>
      </c>
      <c r="W18" s="10">
        <v>62.794410179035168</v>
      </c>
      <c r="X18" s="10">
        <v>87.46480281021087</v>
      </c>
      <c r="Y18" s="10">
        <v>76.722549755357733</v>
      </c>
      <c r="Z18" s="10">
        <v>79.677051341147703</v>
      </c>
      <c r="AA18" s="10">
        <v>76.495629685344554</v>
      </c>
      <c r="AB18" s="10">
        <v>70.21667837231827</v>
      </c>
      <c r="AC18" s="10">
        <v>79.008316445245541</v>
      </c>
      <c r="AD18" s="10">
        <v>72.661982611655489</v>
      </c>
      <c r="AF18" s="9" t="s">
        <v>4</v>
      </c>
      <c r="AI18" s="15"/>
      <c r="AJ18" s="15"/>
    </row>
    <row r="19" spans="1:36" x14ac:dyDescent="0.25">
      <c r="A19" s="1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9"/>
      <c r="AI19" s="15"/>
      <c r="AJ19" s="15"/>
    </row>
    <row r="20" spans="1:36" ht="12.75" customHeight="1" x14ac:dyDescent="0.25">
      <c r="A20" s="20"/>
      <c r="B20" s="19"/>
      <c r="C20" s="19"/>
      <c r="D20" s="19"/>
      <c r="E20" s="19"/>
      <c r="F20" s="19"/>
      <c r="G20" s="19"/>
      <c r="H20" s="19"/>
      <c r="I20" s="31" t="s">
        <v>29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18"/>
      <c r="AI20" s="15"/>
      <c r="AJ20" s="15"/>
    </row>
    <row r="21" spans="1:36" ht="12.75" customHeight="1" x14ac:dyDescent="0.25">
      <c r="A21" s="17"/>
      <c r="B21" s="32" t="s">
        <v>28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16"/>
      <c r="AI21" s="15"/>
      <c r="AJ21" s="15"/>
    </row>
    <row r="22" spans="1:36" x14ac:dyDescent="0.25">
      <c r="A22" s="1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9"/>
      <c r="AI22" s="13"/>
      <c r="AJ22" s="13"/>
    </row>
    <row r="23" spans="1:36" ht="14.4" x14ac:dyDescent="0.3">
      <c r="A23" s="11" t="s">
        <v>27</v>
      </c>
      <c r="B23" s="5">
        <f t="shared" ref="B23:K23" si="1">+B7</f>
        <v>55.553056452901743</v>
      </c>
      <c r="C23" s="5">
        <f t="shared" si="1"/>
        <v>56.575839049384143</v>
      </c>
      <c r="D23" s="5">
        <f t="shared" si="1"/>
        <v>70.642213651330721</v>
      </c>
      <c r="E23" s="5">
        <f t="shared" si="1"/>
        <v>84.585956935147578</v>
      </c>
      <c r="F23" s="5">
        <f t="shared" si="1"/>
        <v>65.749580296723479</v>
      </c>
      <c r="G23" s="5">
        <f t="shared" si="1"/>
        <v>54.927129015451555</v>
      </c>
      <c r="H23" s="5">
        <f t="shared" si="1"/>
        <v>75.96668799404253</v>
      </c>
      <c r="I23" s="10">
        <f t="shared" si="1"/>
        <v>79.847719682282516</v>
      </c>
      <c r="J23" s="10">
        <f t="shared" si="1"/>
        <v>72.980920156072202</v>
      </c>
      <c r="K23" s="10">
        <f t="shared" si="1"/>
        <v>69.217469742704779</v>
      </c>
      <c r="L23" s="10">
        <v>63.016719918156561</v>
      </c>
      <c r="M23" s="10">
        <f>+M7</f>
        <v>61.977252358219857</v>
      </c>
      <c r="N23" s="10">
        <v>65.074206066312371</v>
      </c>
      <c r="O23" s="10">
        <v>84.951800330744135</v>
      </c>
      <c r="P23" s="10">
        <v>66.962464521904678</v>
      </c>
      <c r="Q23" s="10">
        <v>56.497398201289315</v>
      </c>
      <c r="R23" s="10">
        <v>59.237514536604095</v>
      </c>
      <c r="S23" s="10">
        <v>62.681567317925946</v>
      </c>
      <c r="T23" s="10">
        <v>64.829075157453403</v>
      </c>
      <c r="U23" s="10">
        <v>75.696281653692409</v>
      </c>
      <c r="V23" s="10">
        <v>73.016898945573942</v>
      </c>
      <c r="W23" s="10">
        <v>72.953118530175928</v>
      </c>
      <c r="X23" s="10">
        <v>58.97996478210338</v>
      </c>
      <c r="Y23" s="10">
        <v>85.833132881843412</v>
      </c>
      <c r="Z23" s="10">
        <v>76.511766585784528</v>
      </c>
      <c r="AA23" s="10">
        <v>83.038304429017359</v>
      </c>
      <c r="AB23" s="10">
        <f>AB7</f>
        <v>63.043889238069418</v>
      </c>
      <c r="AC23" s="10">
        <f>AC7</f>
        <v>57.497463346663586</v>
      </c>
      <c r="AD23" s="10">
        <f>AD7/1</f>
        <v>76.380938219621825</v>
      </c>
      <c r="AE23" s="10">
        <f>AE7/1</f>
        <v>73.800223681721846</v>
      </c>
      <c r="AF23" s="9" t="s">
        <v>26</v>
      </c>
      <c r="AI23" s="13"/>
      <c r="AJ23" s="13"/>
    </row>
    <row r="24" spans="1:36" ht="14.4" x14ac:dyDescent="0.3">
      <c r="A24" s="11" t="s">
        <v>25</v>
      </c>
      <c r="B24" s="5">
        <v>58.724245852545792</v>
      </c>
      <c r="C24" s="5">
        <v>58.112908802039222</v>
      </c>
      <c r="D24" s="5">
        <v>60.993442412532076</v>
      </c>
      <c r="E24" s="5">
        <v>81.318165406597416</v>
      </c>
      <c r="F24" s="5">
        <v>61.259381596025563</v>
      </c>
      <c r="G24" s="5">
        <v>61.989817894885498</v>
      </c>
      <c r="H24" s="5">
        <v>77.137804569329901</v>
      </c>
      <c r="I24" s="10">
        <v>74.982368053827244</v>
      </c>
      <c r="J24" s="10">
        <v>66.435952616652884</v>
      </c>
      <c r="K24" s="10">
        <v>68.511455425946963</v>
      </c>
      <c r="L24" s="10">
        <v>62.375726897929134</v>
      </c>
      <c r="M24" s="10">
        <v>64.715954805302403</v>
      </c>
      <c r="N24" s="10">
        <v>67.078735191467914</v>
      </c>
      <c r="O24" s="10">
        <v>88.9070926390214</v>
      </c>
      <c r="P24" s="10">
        <v>68.555711436421106</v>
      </c>
      <c r="Q24" s="10">
        <v>56.965554127204499</v>
      </c>
      <c r="R24" s="10">
        <v>62.673073779889563</v>
      </c>
      <c r="S24" s="10">
        <v>63.689265846733846</v>
      </c>
      <c r="T24" s="10">
        <v>68.681325586242252</v>
      </c>
      <c r="U24" s="10">
        <v>73.934367660405314</v>
      </c>
      <c r="V24" s="10">
        <v>76.964018732738865</v>
      </c>
      <c r="W24" s="10">
        <v>75.353773339629498</v>
      </c>
      <c r="X24" s="10">
        <v>63.98191580320286</v>
      </c>
      <c r="Y24" s="10">
        <v>87.512868852651621</v>
      </c>
      <c r="Z24" s="10">
        <v>79.519495333972699</v>
      </c>
      <c r="AA24" s="10">
        <v>82.84169035683999</v>
      </c>
      <c r="AB24" s="10">
        <v>67.21616289731783</v>
      </c>
      <c r="AC24" s="10">
        <v>58.9059722393581</v>
      </c>
      <c r="AD24" s="12">
        <f>SUM(AD7:AD8)/2</f>
        <v>76.04454736028346</v>
      </c>
      <c r="AE24" s="12">
        <f>SUM(AE7:AE8)/2</f>
        <v>73.248157278792206</v>
      </c>
      <c r="AF24" s="9" t="s">
        <v>24</v>
      </c>
      <c r="AI24" s="13"/>
      <c r="AJ24" s="13"/>
    </row>
    <row r="25" spans="1:36" ht="14.4" x14ac:dyDescent="0.3">
      <c r="A25" s="11" t="s">
        <v>23</v>
      </c>
      <c r="B25" s="5">
        <v>56.789600908803209</v>
      </c>
      <c r="C25" s="5">
        <v>57.636119016956989</v>
      </c>
      <c r="D25" s="5">
        <v>59.370615094046236</v>
      </c>
      <c r="E25" s="5">
        <v>80.399818586337872</v>
      </c>
      <c r="F25" s="5">
        <v>59.193473685418887</v>
      </c>
      <c r="G25" s="5">
        <v>67.733230973421257</v>
      </c>
      <c r="H25" s="5">
        <v>75.991877463038321</v>
      </c>
      <c r="I25" s="10">
        <v>72.146791617022018</v>
      </c>
      <c r="J25" s="10">
        <v>64.538125082887603</v>
      </c>
      <c r="K25" s="10">
        <v>66.981486112557647</v>
      </c>
      <c r="L25" s="10">
        <v>62.95914840306439</v>
      </c>
      <c r="M25" s="10">
        <v>65.828627848193179</v>
      </c>
      <c r="N25" s="10">
        <v>67.386298495708601</v>
      </c>
      <c r="O25" s="10">
        <v>84.753896900612631</v>
      </c>
      <c r="P25" s="10">
        <v>65.812414699267464</v>
      </c>
      <c r="Q25" s="10">
        <v>54.57202522600133</v>
      </c>
      <c r="R25" s="10">
        <v>63.118870338780752</v>
      </c>
      <c r="S25" s="10">
        <v>64.482892260014069</v>
      </c>
      <c r="T25" s="10">
        <v>70.030521437546852</v>
      </c>
      <c r="U25" s="10">
        <v>71.685037056707174</v>
      </c>
      <c r="V25" s="10">
        <v>75.580863512516643</v>
      </c>
      <c r="W25" s="10">
        <v>76.172828096196042</v>
      </c>
      <c r="X25" s="10">
        <v>67.238377058214212</v>
      </c>
      <c r="Y25" s="10">
        <v>88.234750119495502</v>
      </c>
      <c r="Z25" s="10">
        <v>76.620337456665496</v>
      </c>
      <c r="AA25" s="10">
        <v>81.838519321630926</v>
      </c>
      <c r="AB25" s="10">
        <v>69.358742378207864</v>
      </c>
      <c r="AC25" s="10">
        <v>63.833572520891501</v>
      </c>
      <c r="AD25" s="12">
        <f>SUM(AD7:AD9)/3</f>
        <v>75.902210106366212</v>
      </c>
      <c r="AE25" s="12">
        <f>SUM(AE7:AE9)/3</f>
        <v>74.332485162004957</v>
      </c>
      <c r="AF25" s="9" t="s">
        <v>22</v>
      </c>
      <c r="AI25" s="13"/>
      <c r="AJ25" s="13"/>
    </row>
    <row r="26" spans="1:36" ht="14.4" x14ac:dyDescent="0.3">
      <c r="A26" s="11" t="s">
        <v>21</v>
      </c>
      <c r="B26" s="5">
        <v>54.904177981432319</v>
      </c>
      <c r="C26" s="5">
        <v>57.686233901792363</v>
      </c>
      <c r="D26" s="5">
        <v>57.767835348999682</v>
      </c>
      <c r="E26" s="5">
        <v>74.013955875196089</v>
      </c>
      <c r="F26" s="5">
        <v>57.802042208990848</v>
      </c>
      <c r="G26" s="5">
        <v>71.775230134909677</v>
      </c>
      <c r="H26" s="5">
        <v>72.857111023277923</v>
      </c>
      <c r="I26" s="10">
        <v>71.648996273063531</v>
      </c>
      <c r="J26" s="10">
        <v>64.376191499138329</v>
      </c>
      <c r="K26" s="10">
        <v>66.135088658168442</v>
      </c>
      <c r="L26" s="10">
        <v>60.91934468401638</v>
      </c>
      <c r="M26" s="10">
        <v>65.415494440270479</v>
      </c>
      <c r="N26" s="10">
        <v>66.35584935968285</v>
      </c>
      <c r="O26" s="10">
        <v>82.149495029086381</v>
      </c>
      <c r="P26" s="10">
        <v>66.196621145317678</v>
      </c>
      <c r="Q26" s="10">
        <v>56.21147906723575</v>
      </c>
      <c r="R26" s="10">
        <v>63.737758049618762</v>
      </c>
      <c r="S26" s="10">
        <v>62.333944347216409</v>
      </c>
      <c r="T26" s="10">
        <v>69.057152644084226</v>
      </c>
      <c r="U26" s="10">
        <v>72.37583242194286</v>
      </c>
      <c r="V26" s="10">
        <v>75.799905402146194</v>
      </c>
      <c r="W26" s="10">
        <v>75.904661552347946</v>
      </c>
      <c r="X26" s="10">
        <v>67.55871108114512</v>
      </c>
      <c r="Y26" s="10">
        <v>87.350401476697186</v>
      </c>
      <c r="Z26" s="10">
        <v>74.582529296990927</v>
      </c>
      <c r="AA26" s="10">
        <v>82.908245733175207</v>
      </c>
      <c r="AB26" s="10">
        <v>71.844496085089531</v>
      </c>
      <c r="AC26" s="10">
        <v>64.946215307858751</v>
      </c>
      <c r="AD26" s="12">
        <f>SUM(AD7:AD10)/4</f>
        <v>73.453650782570406</v>
      </c>
      <c r="AF26" s="9" t="s">
        <v>20</v>
      </c>
    </row>
    <row r="27" spans="1:36" ht="14.4" x14ac:dyDescent="0.3">
      <c r="A27" s="11" t="s">
        <v>19</v>
      </c>
      <c r="B27" s="5">
        <v>51.915549357642675</v>
      </c>
      <c r="C27" s="5">
        <v>56.051811621179915</v>
      </c>
      <c r="D27" s="5">
        <v>57.800436062273818</v>
      </c>
      <c r="E27" s="5">
        <v>72.002437188713557</v>
      </c>
      <c r="F27" s="5">
        <v>55.962469404644395</v>
      </c>
      <c r="G27" s="5">
        <v>73.676793720824577</v>
      </c>
      <c r="H27" s="5">
        <v>72.139584480302631</v>
      </c>
      <c r="I27" s="10">
        <v>71.238615134750972</v>
      </c>
      <c r="J27" s="10">
        <v>64.446888941328069</v>
      </c>
      <c r="K27" s="10">
        <v>65.001682422630026</v>
      </c>
      <c r="L27" s="10">
        <v>59.634362756357625</v>
      </c>
      <c r="M27" s="10">
        <v>64.415855806755118</v>
      </c>
      <c r="N27" s="10">
        <v>65.97056622678204</v>
      </c>
      <c r="O27" s="10">
        <v>78.978283807297316</v>
      </c>
      <c r="P27" s="10">
        <v>66.548260401450847</v>
      </c>
      <c r="Q27" s="10">
        <v>51.848186114294911</v>
      </c>
      <c r="R27" s="10">
        <v>62.983075940169172</v>
      </c>
      <c r="S27" s="10">
        <v>61.673665812865941</v>
      </c>
      <c r="T27" s="10">
        <v>68.695253500409336</v>
      </c>
      <c r="U27" s="10">
        <v>70.570467099623414</v>
      </c>
      <c r="V27" s="10">
        <v>74.864263684984124</v>
      </c>
      <c r="W27" s="10">
        <v>73.722105565946322</v>
      </c>
      <c r="X27" s="10">
        <v>67.098161643962555</v>
      </c>
      <c r="Y27" s="10">
        <v>88.106297161205987</v>
      </c>
      <c r="Z27" s="10">
        <v>74.544048228394672</v>
      </c>
      <c r="AA27" s="10">
        <v>82.299214059965834</v>
      </c>
      <c r="AB27" s="10">
        <v>70.248234806179255</v>
      </c>
      <c r="AC27" s="10">
        <v>64.607562679612329</v>
      </c>
      <c r="AD27" s="12">
        <f>SUM(AD7:AD11)/5</f>
        <v>74.543077116314834</v>
      </c>
      <c r="AF27" s="9" t="s">
        <v>18</v>
      </c>
    </row>
    <row r="28" spans="1:36" ht="14.4" x14ac:dyDescent="0.3">
      <c r="A28" s="11" t="s">
        <v>17</v>
      </c>
      <c r="B28" s="5">
        <v>51.771238015144085</v>
      </c>
      <c r="C28" s="5">
        <v>55.876153498028032</v>
      </c>
      <c r="D28" s="5">
        <v>57.169749183434298</v>
      </c>
      <c r="E28" s="5">
        <v>69.500730335521297</v>
      </c>
      <c r="F28" s="5">
        <v>54.186626513835975</v>
      </c>
      <c r="G28" s="5">
        <v>74.31095782958495</v>
      </c>
      <c r="H28" s="5">
        <v>71.836701704784701</v>
      </c>
      <c r="I28" s="10">
        <v>70.317990980537459</v>
      </c>
      <c r="J28" s="10">
        <v>64.065468729234382</v>
      </c>
      <c r="K28" s="10">
        <v>64.225728075439903</v>
      </c>
      <c r="L28" s="10">
        <v>60.209950472845229</v>
      </c>
      <c r="M28" s="10">
        <v>64.141875696826659</v>
      </c>
      <c r="N28" s="10">
        <v>64.95197927214808</v>
      </c>
      <c r="O28" s="10">
        <v>76.504101957051247</v>
      </c>
      <c r="P28" s="10">
        <v>65.610134456957354</v>
      </c>
      <c r="Q28" s="10">
        <v>54.779530772855892</v>
      </c>
      <c r="R28" s="10">
        <v>63.288673708621971</v>
      </c>
      <c r="S28" s="10">
        <v>61.423564606970174</v>
      </c>
      <c r="T28" s="10">
        <v>67.691524822030232</v>
      </c>
      <c r="U28" s="10">
        <v>70.012029145554209</v>
      </c>
      <c r="V28" s="10">
        <v>73.483852349436475</v>
      </c>
      <c r="W28" s="10">
        <v>73.038731666954448</v>
      </c>
      <c r="X28" s="10">
        <v>67.522514106269043</v>
      </c>
      <c r="Y28" s="10">
        <v>86.502704661784762</v>
      </c>
      <c r="Z28" s="10">
        <v>75.854020399383586</v>
      </c>
      <c r="AA28" s="10">
        <v>83.197577584328116</v>
      </c>
      <c r="AB28" s="10">
        <v>70.905589292792712</v>
      </c>
      <c r="AC28" s="10">
        <v>66.735694312202313</v>
      </c>
      <c r="AD28" s="10">
        <f>SUM(AD7:AD12)/6</f>
        <v>74.84477339528776</v>
      </c>
      <c r="AF28" s="9" t="s">
        <v>16</v>
      </c>
    </row>
    <row r="29" spans="1:36" ht="14.4" x14ac:dyDescent="0.3">
      <c r="A29" s="11" t="s">
        <v>15</v>
      </c>
      <c r="B29" s="5">
        <v>51.319731350106046</v>
      </c>
      <c r="C29" s="5">
        <v>55.27048411706869</v>
      </c>
      <c r="D29" s="5">
        <v>56.488419962684858</v>
      </c>
      <c r="E29" s="5">
        <v>68.321061968282251</v>
      </c>
      <c r="F29" s="5">
        <v>53.370022795673492</v>
      </c>
      <c r="G29" s="5">
        <v>74.020758894003777</v>
      </c>
      <c r="H29" s="5">
        <v>71.106315355633129</v>
      </c>
      <c r="I29" s="10">
        <v>69.857082967009831</v>
      </c>
      <c r="J29" s="10">
        <v>64.139869204083439</v>
      </c>
      <c r="K29" s="10">
        <v>63.607842201182855</v>
      </c>
      <c r="L29" s="10">
        <v>60.231997002544986</v>
      </c>
      <c r="M29" s="10">
        <v>63.25003546485614</v>
      </c>
      <c r="N29" s="10">
        <v>64.353095671316524</v>
      </c>
      <c r="O29" s="10">
        <v>75.467377645756713</v>
      </c>
      <c r="P29" s="10">
        <v>59.487485681959043</v>
      </c>
      <c r="Q29" s="10">
        <v>56.326682575436116</v>
      </c>
      <c r="R29" s="10">
        <v>63.03138669074584</v>
      </c>
      <c r="S29" s="10">
        <v>60.824214263306452</v>
      </c>
      <c r="T29" s="10">
        <v>67.677568090335413</v>
      </c>
      <c r="U29" s="10">
        <v>68.819477565198554</v>
      </c>
      <c r="V29" s="10">
        <v>72.774251075417524</v>
      </c>
      <c r="W29" s="10">
        <v>70.920385837768094</v>
      </c>
      <c r="X29" s="10">
        <v>67.938049587732479</v>
      </c>
      <c r="Y29" s="10">
        <v>85.924584688879051</v>
      </c>
      <c r="Z29" s="10">
        <v>77.097720443208587</v>
      </c>
      <c r="AA29" s="10">
        <v>82.617380173827144</v>
      </c>
      <c r="AB29" s="10">
        <v>69.84260719575488</v>
      </c>
      <c r="AC29" s="10">
        <v>65.914239160116182</v>
      </c>
      <c r="AD29" s="10">
        <f>SUM(AD7:AD13)/7</f>
        <v>74.93413988701532</v>
      </c>
      <c r="AF29" s="9" t="s">
        <v>14</v>
      </c>
    </row>
    <row r="30" spans="1:36" ht="14.4" x14ac:dyDescent="0.3">
      <c r="A30" s="11" t="s">
        <v>13</v>
      </c>
      <c r="B30" s="5">
        <v>51.799017220354322</v>
      </c>
      <c r="C30" s="5">
        <v>54.745749748496856</v>
      </c>
      <c r="D30" s="5">
        <v>56.906775990936843</v>
      </c>
      <c r="E30" s="5">
        <v>67.401364838129467</v>
      </c>
      <c r="F30" s="5">
        <v>51.772042674009839</v>
      </c>
      <c r="G30" s="5">
        <v>73.974228773703089</v>
      </c>
      <c r="H30" s="5">
        <v>70.585109656418112</v>
      </c>
      <c r="I30" s="10">
        <v>69.056072188070914</v>
      </c>
      <c r="J30" s="10">
        <v>63.576453328968313</v>
      </c>
      <c r="K30" s="10">
        <v>62.299130266173066</v>
      </c>
      <c r="L30" s="10">
        <v>59.586300357980299</v>
      </c>
      <c r="M30" s="10">
        <v>62.733248067427425</v>
      </c>
      <c r="N30" s="10">
        <v>63.431760113777024</v>
      </c>
      <c r="O30" s="10">
        <v>73.390516168793241</v>
      </c>
      <c r="P30" s="10">
        <v>63.358577325800766</v>
      </c>
      <c r="Q30" s="10">
        <v>55.272549353910492</v>
      </c>
      <c r="R30" s="10">
        <v>63.644879780875598</v>
      </c>
      <c r="S30" s="10">
        <v>60.962304950213699</v>
      </c>
      <c r="T30" s="10">
        <v>66.693306353069829</v>
      </c>
      <c r="U30" s="10">
        <v>68.971579633187517</v>
      </c>
      <c r="V30" s="10">
        <v>72.828578287384758</v>
      </c>
      <c r="W30" s="10">
        <v>70.989907345967126</v>
      </c>
      <c r="X30" s="10">
        <v>69.364768275216676</v>
      </c>
      <c r="Y30" s="10">
        <v>85.814923424098538</v>
      </c>
      <c r="Z30" s="10">
        <v>75.617462576726851</v>
      </c>
      <c r="AA30" s="10">
        <v>82.454304412452899</v>
      </c>
      <c r="AB30" s="10">
        <v>69.238375386496472</v>
      </c>
      <c r="AC30" s="10">
        <v>66.562564795106709</v>
      </c>
      <c r="AD30" s="10">
        <f>SUM(AD7:AD14)/8</f>
        <v>75.751605895576205</v>
      </c>
      <c r="AF30" s="9" t="s">
        <v>12</v>
      </c>
    </row>
    <row r="31" spans="1:36" ht="14.4" x14ac:dyDescent="0.3">
      <c r="A31" s="11" t="s">
        <v>11</v>
      </c>
      <c r="B31" s="5">
        <v>52.362177574361986</v>
      </c>
      <c r="C31" s="5">
        <v>54.281221865592059</v>
      </c>
      <c r="D31" s="5">
        <v>57.265909751135993</v>
      </c>
      <c r="E31" s="5">
        <v>66.769516005267434</v>
      </c>
      <c r="F31" s="5">
        <v>51.770160963910421</v>
      </c>
      <c r="G31" s="5">
        <v>74.174441282881475</v>
      </c>
      <c r="H31" s="5">
        <v>70.68100512556282</v>
      </c>
      <c r="I31" s="10">
        <v>68.709888829483177</v>
      </c>
      <c r="J31" s="10">
        <v>63.946904789360602</v>
      </c>
      <c r="K31" s="10">
        <v>62.716785035056738</v>
      </c>
      <c r="L31" s="10">
        <v>59.942673176292317</v>
      </c>
      <c r="M31" s="10">
        <v>62.70184457520913</v>
      </c>
      <c r="N31" s="10">
        <v>64.317556761947088</v>
      </c>
      <c r="O31" s="10">
        <v>72.711936644937907</v>
      </c>
      <c r="P31" s="10">
        <v>56.950705755179321</v>
      </c>
      <c r="Q31" s="10">
        <v>50.703970631657846</v>
      </c>
      <c r="R31" s="10">
        <v>63.798482978981788</v>
      </c>
      <c r="S31" s="10">
        <v>61.384372160462306</v>
      </c>
      <c r="T31" s="10">
        <v>66.726212038414971</v>
      </c>
      <c r="U31" s="10">
        <v>69.646561202929078</v>
      </c>
      <c r="V31" s="10">
        <v>72.817327277039368</v>
      </c>
      <c r="W31" s="10">
        <v>69.618333074741557</v>
      </c>
      <c r="X31" s="10">
        <v>71.292560630928477</v>
      </c>
      <c r="Y31" s="10">
        <v>86.293191790141151</v>
      </c>
      <c r="Z31" s="10">
        <v>75.762694989948287</v>
      </c>
      <c r="AA31" s="10">
        <v>83.225970075963687</v>
      </c>
      <c r="AB31" s="10">
        <v>69.349093695335114</v>
      </c>
      <c r="AC31" s="10">
        <v>68.055414012463629</v>
      </c>
      <c r="AD31" s="10">
        <f>SUM(AD7:AD15)/9</f>
        <v>76.331394810101784</v>
      </c>
      <c r="AF31" s="9" t="s">
        <v>10</v>
      </c>
    </row>
    <row r="32" spans="1:36" ht="14.4" x14ac:dyDescent="0.3">
      <c r="A32" s="11" t="s">
        <v>9</v>
      </c>
      <c r="B32" s="5">
        <v>52.974711562755573</v>
      </c>
      <c r="C32" s="5">
        <v>54.320944434601138</v>
      </c>
      <c r="D32" s="5">
        <v>58.335543831446628</v>
      </c>
      <c r="E32" s="5">
        <v>67.640838644832442</v>
      </c>
      <c r="F32" s="5">
        <v>50.973300490680188</v>
      </c>
      <c r="G32" s="5">
        <v>75.095872140208172</v>
      </c>
      <c r="H32" s="5">
        <v>70.892452466561082</v>
      </c>
      <c r="I32" s="10">
        <v>69.258482389746646</v>
      </c>
      <c r="J32" s="10">
        <v>64.83301760540445</v>
      </c>
      <c r="K32" s="10">
        <v>63.182285271434182</v>
      </c>
      <c r="L32" s="10">
        <v>60.097118326163198</v>
      </c>
      <c r="M32" s="10">
        <v>62.771080538217646</v>
      </c>
      <c r="N32" s="10">
        <v>64.38035590538631</v>
      </c>
      <c r="O32" s="10">
        <v>73.425699031709755</v>
      </c>
      <c r="P32" s="10">
        <v>62.683723485088017</v>
      </c>
      <c r="Q32" s="10">
        <v>55.237755487946181</v>
      </c>
      <c r="R32" s="10">
        <v>64.414074872687877</v>
      </c>
      <c r="S32" s="10">
        <v>61.522358105277696</v>
      </c>
      <c r="T32" s="10">
        <v>66.819744064586871</v>
      </c>
      <c r="U32" s="10">
        <v>70.619140583222844</v>
      </c>
      <c r="V32" s="10">
        <v>73.474891405718651</v>
      </c>
      <c r="W32" s="10">
        <v>69.411627836779815</v>
      </c>
      <c r="X32" s="10">
        <v>73.764272492728296</v>
      </c>
      <c r="Y32" s="10">
        <v>86.714976988561006</v>
      </c>
      <c r="Z32" s="10">
        <v>77.114614277248492</v>
      </c>
      <c r="AA32" s="10">
        <v>84.256259840634172</v>
      </c>
      <c r="AB32" s="10">
        <v>69.701587207620392</v>
      </c>
      <c r="AC32" s="10">
        <v>68.971502791962493</v>
      </c>
      <c r="AD32" s="10">
        <f>SUM(AD7:AD16)/10</f>
        <v>76.679455015700754</v>
      </c>
      <c r="AF32" s="9" t="s">
        <v>8</v>
      </c>
    </row>
    <row r="33" spans="1:32" ht="14.4" x14ac:dyDescent="0.3">
      <c r="A33" s="11" t="s">
        <v>7</v>
      </c>
      <c r="B33" s="5">
        <v>53.334501060424664</v>
      </c>
      <c r="C33" s="5">
        <v>54.68402673913635</v>
      </c>
      <c r="D33" s="5">
        <v>58.820769754781679</v>
      </c>
      <c r="E33" s="5">
        <v>67.212566468925203</v>
      </c>
      <c r="F33" s="5">
        <v>50.505773217406919</v>
      </c>
      <c r="G33" s="5">
        <v>75.540415159658309</v>
      </c>
      <c r="H33" s="5">
        <v>71.056373874521327</v>
      </c>
      <c r="I33" s="10">
        <v>69.810178095757763</v>
      </c>
      <c r="J33" s="10">
        <v>65.038523696553156</v>
      </c>
      <c r="K33" s="10">
        <v>63.021351213139781</v>
      </c>
      <c r="L33" s="10">
        <v>60.801311973343367</v>
      </c>
      <c r="M33" s="10">
        <v>63.338653064731609</v>
      </c>
      <c r="N33" s="10">
        <v>65.232013704256147</v>
      </c>
      <c r="O33" s="10">
        <v>73.138584549949542</v>
      </c>
      <c r="P33" s="10">
        <v>54.756326732834694</v>
      </c>
      <c r="Q33" s="10">
        <v>59.410805933583596</v>
      </c>
      <c r="R33" s="10">
        <v>64.533863403251743</v>
      </c>
      <c r="S33" s="10">
        <v>62.203766414871843</v>
      </c>
      <c r="T33" s="10">
        <v>66.504400804975106</v>
      </c>
      <c r="U33" s="10">
        <v>71.045263178822992</v>
      </c>
      <c r="V33" s="10">
        <v>73.948955241009571</v>
      </c>
      <c r="W33" s="10">
        <v>69.571138901700451</v>
      </c>
      <c r="X33" s="10">
        <v>75.800905386341981</v>
      </c>
      <c r="Y33" s="10">
        <v>86.94405366679014</v>
      </c>
      <c r="Z33" s="10">
        <v>77.005330575047438</v>
      </c>
      <c r="AA33" s="10">
        <v>83.762510825128686</v>
      </c>
      <c r="AB33" s="10">
        <v>69.855424312337306</v>
      </c>
      <c r="AC33" s="10">
        <v>69.872876389114694</v>
      </c>
      <c r="AD33" s="10">
        <f>SUM(AD7:AD17)/11</f>
        <v>76.50491279107915</v>
      </c>
      <c r="AF33" s="9" t="s">
        <v>6</v>
      </c>
    </row>
    <row r="34" spans="1:32" ht="14.4" x14ac:dyDescent="0.3">
      <c r="A34" s="11" t="s">
        <v>5</v>
      </c>
      <c r="B34" s="5">
        <v>53.23459162627374</v>
      </c>
      <c r="C34" s="5">
        <v>54.081061902032111</v>
      </c>
      <c r="D34" s="5">
        <v>58.73940406684536</v>
      </c>
      <c r="E34" s="5">
        <v>65.371018896270343</v>
      </c>
      <c r="F34" s="5">
        <v>50.960492485333923</v>
      </c>
      <c r="G34" s="5">
        <v>75.688189498239467</v>
      </c>
      <c r="H34" s="5">
        <v>69.944583906364386</v>
      </c>
      <c r="I34" s="10">
        <v>68.146879369574933</v>
      </c>
      <c r="J34" s="10">
        <v>64.760410477838661</v>
      </c>
      <c r="K34" s="10">
        <v>62.921808955405972</v>
      </c>
      <c r="L34" s="10">
        <v>61.281716625434257</v>
      </c>
      <c r="M34" s="10">
        <v>63.045249728701826</v>
      </c>
      <c r="N34" s="10">
        <v>65.3717860799714</v>
      </c>
      <c r="O34" s="10">
        <v>72.47836293437976</v>
      </c>
      <c r="P34" s="10">
        <v>61.377902546136141</v>
      </c>
      <c r="Q34" s="10">
        <v>56.01923972663878</v>
      </c>
      <c r="R34" s="10">
        <v>64.453548261493438</v>
      </c>
      <c r="S34" s="10">
        <v>61.912115368517739</v>
      </c>
      <c r="T34" s="10">
        <v>66.298977166891632</v>
      </c>
      <c r="U34" s="10">
        <v>70.678153307295204</v>
      </c>
      <c r="V34" s="10">
        <v>73.815499722324432</v>
      </c>
      <c r="W34" s="10">
        <v>68.908334697849298</v>
      </c>
      <c r="X34" s="10">
        <v>76.645837527123902</v>
      </c>
      <c r="Y34" s="10">
        <v>85.969501328320476</v>
      </c>
      <c r="Z34" s="10">
        <v>77.277798339691614</v>
      </c>
      <c r="AA34" s="10">
        <v>82.993893471523066</v>
      </c>
      <c r="AB34" s="10">
        <v>69.891333109269198</v>
      </c>
      <c r="AC34" s="10">
        <v>70.609675652601055</v>
      </c>
      <c r="AD34" s="10">
        <f>SUM(AD7:AD18)/12</f>
        <v>76.184668609460502</v>
      </c>
      <c r="AF34" s="9" t="s">
        <v>4</v>
      </c>
    </row>
    <row r="35" spans="1:32" x14ac:dyDescent="0.2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7"/>
    </row>
    <row r="36" spans="1:32" x14ac:dyDescent="0.25">
      <c r="A36" s="6" t="s">
        <v>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4"/>
    </row>
    <row r="37" spans="1:32" x14ac:dyDescent="0.25">
      <c r="A37" s="6" t="s">
        <v>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4"/>
    </row>
    <row r="38" spans="1:32" ht="14.4" x14ac:dyDescent="0.3">
      <c r="A38" s="3" t="s">
        <v>1</v>
      </c>
      <c r="AF38" s="2" t="s">
        <v>0</v>
      </c>
    </row>
  </sheetData>
  <mergeCells count="4">
    <mergeCell ref="I3:AE3"/>
    <mergeCell ref="B4:AE4"/>
    <mergeCell ref="B21:AE21"/>
    <mergeCell ref="I20:AE20"/>
  </mergeCells>
  <pageMargins left="1.3385826771653544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 5.13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Döne ÖZDAMARLAR</cp:lastModifiedBy>
  <dcterms:created xsi:type="dcterms:W3CDTF">2025-03-17T20:37:06Z</dcterms:created>
  <dcterms:modified xsi:type="dcterms:W3CDTF">2025-06-29T21:26:33Z</dcterms:modified>
</cp:coreProperties>
</file>