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ablo 6.2" sheetId="1" r:id="rId1"/>
  </sheets>
  <definedNames>
    <definedName name="_xlnm.Print_Area" localSheetId="0">'Tablo 6.2'!$B$2:$AK$38</definedName>
  </definedNames>
  <calcPr fullCalcOnLoad="1"/>
</workbook>
</file>

<file path=xl/sharedStrings.xml><?xml version="1.0" encoding="utf-8"?>
<sst xmlns="http://schemas.openxmlformats.org/spreadsheetml/2006/main" count="54" uniqueCount="54">
  <si>
    <t>Primary Budget Balance</t>
  </si>
  <si>
    <t xml:space="preserve">Faiz Dışı Denge </t>
  </si>
  <si>
    <t>Primary Expenditures</t>
  </si>
  <si>
    <t>Faiz Hariç Harcama</t>
  </si>
  <si>
    <t>Memo Item:</t>
  </si>
  <si>
    <t xml:space="preserve">Bilgi için: </t>
  </si>
  <si>
    <t>Budget Balance</t>
  </si>
  <si>
    <t>Bütçe Dengesi</t>
  </si>
  <si>
    <t>Contingency</t>
  </si>
  <si>
    <t>Yedek Ödenekler</t>
  </si>
  <si>
    <t>Lending</t>
  </si>
  <si>
    <t>Borç Verme</t>
  </si>
  <si>
    <t>Capital Transfers</t>
  </si>
  <si>
    <t>Sermaye Transferleri</t>
  </si>
  <si>
    <t>Capital Expenditures</t>
  </si>
  <si>
    <t>Sermaye Giderleri</t>
  </si>
  <si>
    <t>Current Transfers</t>
  </si>
  <si>
    <t>Cari Transferler</t>
  </si>
  <si>
    <t>Interest Payments</t>
  </si>
  <si>
    <t>Faiz Harcamaları</t>
  </si>
  <si>
    <t>Purc. of Goods and Services</t>
  </si>
  <si>
    <t>Mal ve Hizmet Alımları</t>
  </si>
  <si>
    <t>Govern. Premiums to S.S.I</t>
  </si>
  <si>
    <t xml:space="preserve">Sos. Güv. Kur. Devlet Primi </t>
  </si>
  <si>
    <t>Personnel Expenditures</t>
  </si>
  <si>
    <t>Personel Giderleri</t>
  </si>
  <si>
    <t>Expenditures</t>
  </si>
  <si>
    <t>Harcamalar</t>
  </si>
  <si>
    <t>Rev. of Reg. and Superv. Agencies.</t>
  </si>
  <si>
    <t>Düzen. Ve Denet. Kurum Gelirleri</t>
  </si>
  <si>
    <t>Special Budget Rev.</t>
  </si>
  <si>
    <t>Özel Bütçeli İdarelerin Öz Gelirleri</t>
  </si>
  <si>
    <t>Receivable Collections</t>
  </si>
  <si>
    <t>Alacaklardan Tahsilatlar</t>
  </si>
  <si>
    <t>Grants and Aids</t>
  </si>
  <si>
    <t>Alınan Bağış ve Yardımlar</t>
  </si>
  <si>
    <t>Capital Income</t>
  </si>
  <si>
    <t>Sermaye Gelirleri</t>
  </si>
  <si>
    <t>Non-Tax Revenues</t>
  </si>
  <si>
    <t>Vergi Dışı Gelirler</t>
  </si>
  <si>
    <t>Tax Revenues</t>
  </si>
  <si>
    <t>Vergi Gelirleri</t>
  </si>
  <si>
    <t>General Budget Revenues</t>
  </si>
  <si>
    <t>Genel Bütçe Gelirleri</t>
  </si>
  <si>
    <t>Revenues</t>
  </si>
  <si>
    <t>Gelirler</t>
  </si>
  <si>
    <t xml:space="preserve">         Milyon TL</t>
  </si>
  <si>
    <t xml:space="preserve">       In Millions of TL</t>
  </si>
  <si>
    <t>GSYH'ya Oran(%)</t>
  </si>
  <si>
    <t>GDP Share(%)</t>
  </si>
  <si>
    <r>
      <t>Kaynak:</t>
    </r>
    <r>
      <rPr>
        <sz val="12"/>
        <color indexed="8"/>
        <rFont val="Arial Tur"/>
        <family val="2"/>
      </rPr>
      <t xml:space="preserve"> Hazine ve Maliye Bakanlığı </t>
    </r>
  </si>
  <si>
    <r>
      <t>Source:</t>
    </r>
    <r>
      <rPr>
        <sz val="12"/>
        <color indexed="8"/>
        <rFont val="Arial Tur"/>
        <family val="2"/>
      </rPr>
      <t xml:space="preserve"> Ministry of Treasury and Finance</t>
    </r>
  </si>
  <si>
    <t>Tablo: VI.3- Merkezi Yönetim Bütçe Gerçekleşmeleri</t>
  </si>
  <si>
    <t>Table: VI.3- Central Government Budget Realizations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</si>
</sst>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#,##0.000"/>
    <numFmt numFmtId="182" formatCode="hh:mm:ss\ AM/PM"/>
    <numFmt numFmtId="183" formatCode="0.000000000"/>
    <numFmt numFmtId="184" formatCode="0.0000"/>
    <numFmt numFmtId="185" formatCode="0.0"/>
    <numFmt numFmtId="186" formatCode="#,##0.0;[Red]\-#,##0.0"/>
    <numFmt numFmtId="187" formatCode="0.000"/>
    <numFmt numFmtId="188" formatCode="0.00000"/>
    <numFmt numFmtId="189" formatCode="#,##0.0000"/>
    <numFmt numFmtId="190" formatCode="#,##0.00000"/>
    <numFmt numFmtId="191" formatCode="_-* #,##0.000\ _T_L_-;\-* #,##0.000\ _T_L_-;_-* &quot;-&quot;??\ _T_L_-;_-@_-"/>
    <numFmt numFmtId="192" formatCode="_-* #,##0.0\ _T_L_-;\-* #,##0.0\ _T_L_-;_-* &quot;-&quot;??\ _T_L_-;_-@_-"/>
    <numFmt numFmtId="193" formatCode="0.000000"/>
    <numFmt numFmtId="194" formatCode="0.0000000"/>
    <numFmt numFmtId="195" formatCode="0.00000000"/>
    <numFmt numFmtId="196" formatCode="[$-41F]d\ mmmm\ yyyy\ d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 Tur"/>
      <family val="1"/>
    </font>
    <font>
      <sz val="12"/>
      <color indexed="8"/>
      <name val="Arial Tur"/>
      <family val="2"/>
    </font>
    <font>
      <b/>
      <sz val="26"/>
      <color indexed="8"/>
      <name val="Arial Tur"/>
      <family val="2"/>
    </font>
    <font>
      <sz val="18"/>
      <color indexed="8"/>
      <name val="Arial Tur"/>
      <family val="0"/>
    </font>
    <font>
      <b/>
      <sz val="12"/>
      <color indexed="8"/>
      <name val="Arial Tur"/>
      <family val="2"/>
    </font>
    <font>
      <sz val="11"/>
      <color indexed="8"/>
      <name val="Arial Tur"/>
      <family val="2"/>
    </font>
    <font>
      <i/>
      <sz val="12"/>
      <color indexed="8"/>
      <name val="Tahoma"/>
      <family val="2"/>
    </font>
    <font>
      <i/>
      <sz val="12"/>
      <color indexed="8"/>
      <name val="Arial Tur"/>
      <family val="2"/>
    </font>
    <font>
      <b/>
      <i/>
      <sz val="12"/>
      <color indexed="8"/>
      <name val="Tahoma"/>
      <family val="2"/>
    </font>
    <font>
      <b/>
      <sz val="14"/>
      <color indexed="8"/>
      <name val="Arial Tur"/>
      <family val="2"/>
    </font>
    <font>
      <b/>
      <sz val="16"/>
      <color indexed="8"/>
      <name val="Arial Tur"/>
      <family val="2"/>
    </font>
    <font>
      <b/>
      <sz val="11"/>
      <color indexed="8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1" fontId="3" fillId="33" borderId="0" xfId="50" applyNumberFormat="1" applyFont="1" applyFill="1" applyAlignment="1">
      <alignment/>
      <protection/>
    </xf>
    <xf numFmtId="3" fontId="4" fillId="33" borderId="0" xfId="50" applyNumberFormat="1" applyFont="1" applyFill="1">
      <alignment/>
      <protection/>
    </xf>
    <xf numFmtId="3" fontId="7" fillId="33" borderId="0" xfId="50" applyNumberFormat="1" applyFont="1" applyFill="1" applyBorder="1">
      <alignment/>
      <protection/>
    </xf>
    <xf numFmtId="49" fontId="8" fillId="33" borderId="0" xfId="50" applyNumberFormat="1" applyFont="1" applyFill="1" applyBorder="1">
      <alignment/>
      <protection/>
    </xf>
    <xf numFmtId="3" fontId="4" fillId="33" borderId="0" xfId="50" applyNumberFormat="1" applyFont="1" applyFill="1" applyBorder="1">
      <alignment/>
      <protection/>
    </xf>
    <xf numFmtId="1" fontId="8" fillId="33" borderId="0" xfId="50" applyNumberFormat="1" applyFont="1" applyFill="1" applyBorder="1">
      <alignment/>
      <protection/>
    </xf>
    <xf numFmtId="49" fontId="4" fillId="33" borderId="0" xfId="50" applyNumberFormat="1" applyFont="1" applyFill="1" applyBorder="1">
      <alignment/>
      <protection/>
    </xf>
    <xf numFmtId="1" fontId="7" fillId="33" borderId="0" xfId="50" applyNumberFormat="1" applyFont="1" applyFill="1">
      <alignment/>
      <protection/>
    </xf>
    <xf numFmtId="3" fontId="4" fillId="33" borderId="10" xfId="50" applyNumberFormat="1" applyFont="1" applyFill="1" applyBorder="1">
      <alignment/>
      <protection/>
    </xf>
    <xf numFmtId="1" fontId="7" fillId="33" borderId="0" xfId="50" applyNumberFormat="1" applyFont="1" applyFill="1" applyBorder="1">
      <alignment/>
      <protection/>
    </xf>
    <xf numFmtId="1" fontId="4" fillId="33" borderId="11" xfId="50" applyNumberFormat="1" applyFont="1" applyFill="1" applyBorder="1" applyAlignment="1">
      <alignment horizontal="left" indent="1"/>
      <protection/>
    </xf>
    <xf numFmtId="3" fontId="4" fillId="33" borderId="12" xfId="50" applyNumberFormat="1" applyFont="1" applyFill="1" applyBorder="1">
      <alignment/>
      <protection/>
    </xf>
    <xf numFmtId="181" fontId="4" fillId="33" borderId="12" xfId="50" applyNumberFormat="1" applyFont="1" applyFill="1" applyBorder="1">
      <alignment/>
      <protection/>
    </xf>
    <xf numFmtId="3" fontId="4" fillId="33" borderId="12" xfId="50" applyNumberFormat="1" applyFont="1" applyFill="1" applyBorder="1" applyAlignment="1">
      <alignment horizontal="left" indent="1"/>
      <protection/>
    </xf>
    <xf numFmtId="1" fontId="9" fillId="33" borderId="13" xfId="50" applyNumberFormat="1" applyFont="1" applyFill="1" applyBorder="1" applyAlignment="1">
      <alignment horizontal="left" indent="1"/>
      <protection/>
    </xf>
    <xf numFmtId="180" fontId="4" fillId="33" borderId="0" xfId="50" applyNumberFormat="1" applyFont="1" applyFill="1" applyBorder="1">
      <alignment/>
      <protection/>
    </xf>
    <xf numFmtId="3" fontId="10" fillId="33" borderId="0" xfId="50" applyNumberFormat="1" applyFont="1" applyFill="1" applyBorder="1">
      <alignment/>
      <protection/>
    </xf>
    <xf numFmtId="1" fontId="11" fillId="33" borderId="13" xfId="50" applyNumberFormat="1" applyFont="1" applyFill="1" applyBorder="1">
      <alignment/>
      <protection/>
    </xf>
    <xf numFmtId="1" fontId="3" fillId="33" borderId="0" xfId="50" applyNumberFormat="1" applyFont="1" applyFill="1" applyBorder="1" applyAlignment="1">
      <alignment/>
      <protection/>
    </xf>
    <xf numFmtId="1" fontId="4" fillId="33" borderId="13" xfId="50" applyNumberFormat="1" applyFont="1" applyFill="1" applyBorder="1">
      <alignment/>
      <protection/>
    </xf>
    <xf numFmtId="1" fontId="7" fillId="33" borderId="13" xfId="50" applyNumberFormat="1" applyFont="1" applyFill="1" applyBorder="1">
      <alignment/>
      <protection/>
    </xf>
    <xf numFmtId="1" fontId="4" fillId="33" borderId="13" xfId="50" applyNumberFormat="1" applyFont="1" applyFill="1" applyBorder="1" applyAlignment="1">
      <alignment horizontal="left" indent="1"/>
      <protection/>
    </xf>
    <xf numFmtId="1" fontId="7" fillId="33" borderId="13" xfId="50" applyNumberFormat="1" applyFont="1" applyFill="1" applyBorder="1" applyAlignment="1">
      <alignment horizontal="left" indent="1"/>
      <protection/>
    </xf>
    <xf numFmtId="1" fontId="4" fillId="33" borderId="13" xfId="50" applyNumberFormat="1" applyFont="1" applyFill="1" applyBorder="1" applyAlignment="1">
      <alignment horizontal="left" indent="2"/>
      <protection/>
    </xf>
    <xf numFmtId="3" fontId="7" fillId="33" borderId="0" xfId="50" applyNumberFormat="1" applyFont="1" applyFill="1" applyBorder="1" applyAlignment="1">
      <alignment horizontal="right"/>
      <protection/>
    </xf>
    <xf numFmtId="1" fontId="7" fillId="33" borderId="11" xfId="50" applyNumberFormat="1" applyFont="1" applyFill="1" applyBorder="1">
      <alignment/>
      <protection/>
    </xf>
    <xf numFmtId="1" fontId="2" fillId="33" borderId="12" xfId="50" applyNumberFormat="1" applyFill="1" applyBorder="1" applyAlignment="1">
      <alignment/>
      <protection/>
    </xf>
    <xf numFmtId="1" fontId="7" fillId="33" borderId="0" xfId="50" applyNumberFormat="1" applyFont="1" applyFill="1" applyAlignment="1">
      <alignment horizontal="right"/>
      <protection/>
    </xf>
    <xf numFmtId="1" fontId="7" fillId="33" borderId="14" xfId="50" applyNumberFormat="1" applyFont="1" applyFill="1" applyBorder="1" applyAlignment="1">
      <alignment horizontal="right"/>
      <protection/>
    </xf>
    <xf numFmtId="1" fontId="13" fillId="33" borderId="0" xfId="50" applyNumberFormat="1" applyFont="1" applyFill="1">
      <alignment/>
      <protection/>
    </xf>
    <xf numFmtId="1" fontId="12" fillId="33" borderId="0" xfId="50" applyNumberFormat="1" applyFont="1" applyFill="1" applyBorder="1" applyAlignment="1">
      <alignment horizontal="center" vertical="center"/>
      <protection/>
    </xf>
    <xf numFmtId="2" fontId="5" fillId="33" borderId="0" xfId="50" applyNumberFormat="1" applyFont="1" applyFill="1" applyAlignment="1">
      <alignment horizontal="center"/>
      <protection/>
    </xf>
    <xf numFmtId="1" fontId="7" fillId="33" borderId="15" xfId="50" applyNumberFormat="1" applyFont="1" applyFill="1" applyBorder="1">
      <alignment/>
      <protection/>
    </xf>
    <xf numFmtId="1" fontId="3" fillId="33" borderId="13" xfId="50" applyNumberFormat="1" applyFont="1" applyFill="1" applyBorder="1" applyAlignment="1">
      <alignment/>
      <protection/>
    </xf>
    <xf numFmtId="1" fontId="7" fillId="33" borderId="12" xfId="50" applyNumberFormat="1" applyFont="1" applyFill="1" applyBorder="1" applyAlignment="1">
      <alignment horizontal="right"/>
      <protection/>
    </xf>
    <xf numFmtId="3" fontId="7" fillId="33" borderId="15" xfId="50" applyNumberFormat="1" applyFont="1" applyFill="1" applyBorder="1">
      <alignment/>
      <protection/>
    </xf>
    <xf numFmtId="3" fontId="7" fillId="33" borderId="13" xfId="50" applyNumberFormat="1" applyFont="1" applyFill="1" applyBorder="1">
      <alignment/>
      <protection/>
    </xf>
    <xf numFmtId="180" fontId="7" fillId="33" borderId="0" xfId="50" applyNumberFormat="1" applyFont="1" applyFill="1" applyBorder="1">
      <alignment/>
      <protection/>
    </xf>
    <xf numFmtId="3" fontId="7" fillId="33" borderId="15" xfId="50" applyNumberFormat="1" applyFont="1" applyFill="1" applyBorder="1" applyAlignment="1">
      <alignment horizontal="left" indent="1"/>
      <protection/>
    </xf>
    <xf numFmtId="3" fontId="4" fillId="33" borderId="15" xfId="50" applyNumberFormat="1" applyFont="1" applyFill="1" applyBorder="1" applyAlignment="1">
      <alignment horizontal="left" indent="2"/>
      <protection/>
    </xf>
    <xf numFmtId="3" fontId="4" fillId="33" borderId="13" xfId="50" applyNumberFormat="1" applyFont="1" applyFill="1" applyBorder="1">
      <alignment/>
      <protection/>
    </xf>
    <xf numFmtId="3" fontId="4" fillId="33" borderId="15" xfId="50" applyNumberFormat="1" applyFont="1" applyFill="1" applyBorder="1">
      <alignment/>
      <protection/>
    </xf>
    <xf numFmtId="3" fontId="4" fillId="33" borderId="15" xfId="50" applyNumberFormat="1" applyFont="1" applyFill="1" applyBorder="1" applyAlignment="1">
      <alignment horizontal="left" indent="1"/>
      <protection/>
    </xf>
    <xf numFmtId="1" fontId="4" fillId="33" borderId="15" xfId="50" applyNumberFormat="1" applyFont="1" applyFill="1" applyBorder="1">
      <alignment/>
      <protection/>
    </xf>
    <xf numFmtId="1" fontId="11" fillId="33" borderId="15" xfId="50" applyNumberFormat="1" applyFont="1" applyFill="1" applyBorder="1">
      <alignment/>
      <protection/>
    </xf>
    <xf numFmtId="1" fontId="9" fillId="33" borderId="15" xfId="50" applyNumberFormat="1" applyFont="1" applyFill="1" applyBorder="1" applyAlignment="1">
      <alignment horizontal="left" indent="1"/>
      <protection/>
    </xf>
    <xf numFmtId="3" fontId="10" fillId="33" borderId="13" xfId="50" applyNumberFormat="1" applyFont="1" applyFill="1" applyBorder="1">
      <alignment/>
      <protection/>
    </xf>
    <xf numFmtId="3" fontId="4" fillId="33" borderId="16" xfId="50" applyNumberFormat="1" applyFont="1" applyFill="1" applyBorder="1" applyAlignment="1">
      <alignment horizontal="left" indent="1"/>
      <protection/>
    </xf>
    <xf numFmtId="3" fontId="4" fillId="33" borderId="11" xfId="50" applyNumberFormat="1" applyFont="1" applyFill="1" applyBorder="1">
      <alignment/>
      <protection/>
    </xf>
    <xf numFmtId="180" fontId="4" fillId="33" borderId="12" xfId="50" applyNumberFormat="1" applyFont="1" applyFill="1" applyBorder="1">
      <alignment/>
      <protection/>
    </xf>
    <xf numFmtId="1" fontId="7" fillId="33" borderId="10" xfId="50" applyNumberFormat="1" applyFont="1" applyFill="1" applyBorder="1" applyAlignment="1">
      <alignment horizontal="left"/>
      <protection/>
    </xf>
    <xf numFmtId="185" fontId="3" fillId="33" borderId="0" xfId="50" applyNumberFormat="1" applyFont="1" applyFill="1" applyAlignment="1">
      <alignment/>
      <protection/>
    </xf>
    <xf numFmtId="183" fontId="3" fillId="33" borderId="0" xfId="50" applyNumberFormat="1" applyFont="1" applyFill="1" applyAlignment="1">
      <alignment/>
      <protection/>
    </xf>
    <xf numFmtId="184" fontId="3" fillId="33" borderId="0" xfId="50" applyNumberFormat="1" applyFont="1" applyFill="1" applyAlignment="1">
      <alignment/>
      <protection/>
    </xf>
    <xf numFmtId="185" fontId="5" fillId="33" borderId="0" xfId="50" applyNumberFormat="1" applyFont="1" applyFill="1" applyAlignment="1">
      <alignment horizontal="center"/>
      <protection/>
    </xf>
    <xf numFmtId="1" fontId="7" fillId="33" borderId="12" xfId="50" applyNumberFormat="1" applyFont="1" applyFill="1" applyBorder="1" applyAlignment="1">
      <alignment horizontal="center"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12" fillId="33" borderId="0" xfId="50" applyNumberFormat="1" applyFont="1" applyFill="1" applyBorder="1" applyAlignment="1">
      <alignment horizontal="center"/>
      <protection/>
    </xf>
    <xf numFmtId="1" fontId="14" fillId="33" borderId="0" xfId="50" applyNumberFormat="1" applyFont="1" applyFill="1" applyBorder="1" applyAlignment="1">
      <alignment horizontal="center"/>
      <protection/>
    </xf>
    <xf numFmtId="180" fontId="10" fillId="33" borderId="0" xfId="50" applyNumberFormat="1" applyFont="1" applyFill="1" applyBorder="1">
      <alignment/>
      <protection/>
    </xf>
    <xf numFmtId="180" fontId="4" fillId="33" borderId="13" xfId="50" applyNumberFormat="1" applyFont="1" applyFill="1" applyBorder="1">
      <alignment/>
      <protection/>
    </xf>
    <xf numFmtId="188" fontId="3" fillId="33" borderId="0" xfId="50" applyNumberFormat="1" applyFont="1" applyFill="1" applyAlignment="1">
      <alignment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14" fillId="33" borderId="17" xfId="50" applyNumberFormat="1" applyFont="1" applyFill="1" applyBorder="1" applyAlignment="1">
      <alignment horizontal="center"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7" fillId="33" borderId="12" xfId="50" applyNumberFormat="1" applyFont="1" applyFill="1" applyBorder="1" applyAlignment="1">
      <alignment horizontal="center"/>
      <protection/>
    </xf>
    <xf numFmtId="1" fontId="13" fillId="33" borderId="18" xfId="50" applyNumberFormat="1" applyFont="1" applyFill="1" applyBorder="1">
      <alignment/>
      <protection/>
    </xf>
    <xf numFmtId="1" fontId="7" fillId="33" borderId="17" xfId="50" applyNumberFormat="1" applyFont="1" applyFill="1" applyBorder="1">
      <alignment/>
      <protection/>
    </xf>
    <xf numFmtId="182" fontId="7" fillId="33" borderId="17" xfId="50" applyNumberFormat="1" applyFont="1" applyFill="1" applyBorder="1">
      <alignment/>
      <protection/>
    </xf>
    <xf numFmtId="1" fontId="7" fillId="33" borderId="19" xfId="50" applyNumberFormat="1" applyFont="1" applyFill="1" applyBorder="1">
      <alignment/>
      <protection/>
    </xf>
    <xf numFmtId="1" fontId="7" fillId="33" borderId="0" xfId="50" applyNumberFormat="1" applyFont="1" applyFill="1" applyBorder="1" applyAlignment="1">
      <alignment horizontal="center"/>
      <protection/>
    </xf>
    <xf numFmtId="1" fontId="12" fillId="33" borderId="17" xfId="50" applyNumberFormat="1" applyFont="1" applyFill="1" applyBorder="1" applyAlignment="1">
      <alignment horizontal="center" vertical="center"/>
      <protection/>
    </xf>
    <xf numFmtId="1" fontId="7" fillId="33" borderId="10" xfId="50" applyNumberFormat="1" applyFont="1" applyFill="1" applyBorder="1">
      <alignment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7" fillId="33" borderId="12" xfId="50" applyNumberFormat="1" applyFont="1" applyFill="1" applyBorder="1" applyAlignment="1">
      <alignment horizontal="center"/>
      <protection/>
    </xf>
    <xf numFmtId="1" fontId="7" fillId="33" borderId="11" xfId="50" applyNumberFormat="1" applyFont="1" applyFill="1" applyBorder="1" applyAlignment="1">
      <alignment horizontal="center"/>
      <protection/>
    </xf>
    <xf numFmtId="1" fontId="12" fillId="33" borderId="13" xfId="50" applyNumberFormat="1" applyFont="1" applyFill="1" applyBorder="1" applyAlignment="1">
      <alignment horizontal="center"/>
      <protection/>
    </xf>
    <xf numFmtId="1" fontId="14" fillId="33" borderId="18" xfId="50" applyNumberFormat="1" applyFont="1" applyFill="1" applyBorder="1" applyAlignment="1">
      <alignment horizontal="center"/>
      <protection/>
    </xf>
    <xf numFmtId="1" fontId="14" fillId="33" borderId="10" xfId="50" applyNumberFormat="1" applyFont="1" applyFill="1" applyBorder="1" applyAlignment="1">
      <alignment horizontal="center"/>
      <protection/>
    </xf>
    <xf numFmtId="1" fontId="14" fillId="33" borderId="14" xfId="50" applyNumberFormat="1" applyFont="1" applyFill="1" applyBorder="1" applyAlignment="1">
      <alignment horizontal="center"/>
      <protection/>
    </xf>
    <xf numFmtId="1" fontId="14" fillId="33" borderId="17" xfId="50" applyNumberFormat="1" applyFont="1" applyFill="1" applyBorder="1" applyAlignment="1">
      <alignment horizontal="center"/>
      <protection/>
    </xf>
    <xf numFmtId="1" fontId="14" fillId="33" borderId="0" xfId="50" applyNumberFormat="1" applyFont="1" applyFill="1" applyBorder="1" applyAlignment="1">
      <alignment horizontal="center"/>
      <protection/>
    </xf>
    <xf numFmtId="1" fontId="14" fillId="33" borderId="13" xfId="50" applyNumberFormat="1" applyFont="1" applyFill="1" applyBorder="1" applyAlignment="1">
      <alignment horizontal="center"/>
      <protection/>
    </xf>
    <xf numFmtId="1" fontId="6" fillId="33" borderId="0" xfId="50" applyNumberFormat="1" applyFont="1" applyFill="1" applyAlignment="1">
      <alignment horizontal="center"/>
      <protection/>
    </xf>
    <xf numFmtId="1" fontId="7" fillId="33" borderId="10" xfId="50" applyNumberFormat="1" applyFont="1" applyFill="1" applyBorder="1" applyAlignment="1">
      <alignment horizontal="right"/>
      <protection/>
    </xf>
    <xf numFmtId="1" fontId="7" fillId="33" borderId="19" xfId="50" applyNumberFormat="1" applyFont="1" applyFill="1" applyBorder="1" applyAlignment="1">
      <alignment horizontal="center"/>
      <protection/>
    </xf>
    <xf numFmtId="1" fontId="7" fillId="33" borderId="12" xfId="50" applyNumberFormat="1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Merkezi Yönetim Bütçe Dengesi ve Finansmanı (2010)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157"/>
  <sheetViews>
    <sheetView tabSelected="1" zoomScale="60" zoomScaleNormal="60" zoomScalePageLayoutView="0" workbookViewId="0" topLeftCell="A1">
      <selection activeCell="B4" sqref="B4"/>
    </sheetView>
  </sheetViews>
  <sheetFormatPr defaultColWidth="10.00390625" defaultRowHeight="15"/>
  <cols>
    <col min="1" max="1" width="10.00390625" style="1" customWidth="1"/>
    <col min="2" max="2" width="41.57421875" style="1" customWidth="1"/>
    <col min="3" max="18" width="15.57421875" style="1" customWidth="1"/>
    <col min="19" max="19" width="18.28125" style="1" bestFit="1" customWidth="1"/>
    <col min="20" max="20" width="16.57421875" style="1" customWidth="1"/>
    <col min="21" max="23" width="12.28125" style="1" customWidth="1"/>
    <col min="24" max="24" width="14.421875" style="1" customWidth="1"/>
    <col min="25" max="27" width="12.28125" style="1" customWidth="1"/>
    <col min="28" max="36" width="13.7109375" style="1" customWidth="1"/>
    <col min="37" max="37" width="44.57421875" style="1" customWidth="1"/>
    <col min="38" max="16384" width="10.00390625" style="1" customWidth="1"/>
  </cols>
  <sheetData>
    <row r="1" spans="12:28" ht="15"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2:37" ht="19.5">
      <c r="B2" s="30" t="s">
        <v>52</v>
      </c>
      <c r="C2" s="3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28"/>
    </row>
    <row r="3" spans="2:37" ht="19.5">
      <c r="B3" s="30" t="s">
        <v>53</v>
      </c>
      <c r="C3" s="3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3"/>
      <c r="AD3" s="3"/>
      <c r="AE3" s="3"/>
      <c r="AF3" s="3"/>
      <c r="AG3" s="3"/>
      <c r="AH3" s="3"/>
      <c r="AI3" s="3"/>
      <c r="AJ3" s="3"/>
      <c r="AK3" s="28"/>
    </row>
    <row r="4" spans="2:37" ht="19.5">
      <c r="B4" s="30"/>
      <c r="C4" s="3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28"/>
    </row>
    <row r="5" spans="2:37" ht="19.5">
      <c r="B5" s="67"/>
      <c r="C5" s="78" t="s">
        <v>46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78" t="s">
        <v>48</v>
      </c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29"/>
    </row>
    <row r="6" spans="2:37" ht="15">
      <c r="B6" s="68"/>
      <c r="C6" s="81" t="s">
        <v>47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  <c r="T6" s="81" t="s">
        <v>49</v>
      </c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21"/>
    </row>
    <row r="7" spans="2:37" ht="15">
      <c r="B7" s="68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9"/>
      <c r="R7" s="19"/>
      <c r="S7" s="34"/>
      <c r="T7" s="19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9"/>
      <c r="AG7" s="59"/>
      <c r="AH7" s="63"/>
      <c r="AI7" s="65"/>
      <c r="AJ7" s="74"/>
      <c r="AK7" s="21"/>
    </row>
    <row r="8" spans="2:37" ht="18">
      <c r="B8" s="69"/>
      <c r="C8" s="72">
        <v>2006</v>
      </c>
      <c r="D8" s="31">
        <v>2007</v>
      </c>
      <c r="E8" s="31">
        <v>2008</v>
      </c>
      <c r="F8" s="31">
        <v>2009</v>
      </c>
      <c r="G8" s="31">
        <v>2010</v>
      </c>
      <c r="H8" s="31">
        <v>2011</v>
      </c>
      <c r="I8" s="31">
        <v>2012</v>
      </c>
      <c r="J8" s="31">
        <v>2013</v>
      </c>
      <c r="K8" s="31">
        <v>2014</v>
      </c>
      <c r="L8" s="31">
        <v>2015</v>
      </c>
      <c r="M8" s="31">
        <v>2016</v>
      </c>
      <c r="N8" s="31">
        <v>2017</v>
      </c>
      <c r="O8" s="31">
        <v>2018</v>
      </c>
      <c r="P8" s="58">
        <v>2019</v>
      </c>
      <c r="Q8" s="58">
        <v>2020</v>
      </c>
      <c r="R8" s="31">
        <v>2021</v>
      </c>
      <c r="S8" s="77">
        <v>2022</v>
      </c>
      <c r="T8" s="58">
        <v>2006</v>
      </c>
      <c r="U8" s="31">
        <v>2007</v>
      </c>
      <c r="V8" s="31">
        <v>2008</v>
      </c>
      <c r="W8" s="31">
        <v>2009</v>
      </c>
      <c r="X8" s="31">
        <v>2010</v>
      </c>
      <c r="Y8" s="31">
        <v>2011</v>
      </c>
      <c r="Z8" s="31">
        <v>2012</v>
      </c>
      <c r="AA8" s="31">
        <v>2013</v>
      </c>
      <c r="AB8" s="31">
        <v>2014</v>
      </c>
      <c r="AC8" s="31">
        <v>2015</v>
      </c>
      <c r="AD8" s="31">
        <v>2016</v>
      </c>
      <c r="AE8" s="31">
        <v>2017</v>
      </c>
      <c r="AF8" s="31">
        <v>2018</v>
      </c>
      <c r="AG8" s="31">
        <v>2019</v>
      </c>
      <c r="AH8" s="31">
        <v>2020</v>
      </c>
      <c r="AI8" s="31">
        <v>2021</v>
      </c>
      <c r="AJ8" s="31">
        <v>2022</v>
      </c>
      <c r="AK8" s="21"/>
    </row>
    <row r="9" spans="2:37" ht="15">
      <c r="B9" s="70"/>
      <c r="C9" s="86"/>
      <c r="D9" s="87"/>
      <c r="E9" s="66"/>
      <c r="F9" s="66"/>
      <c r="G9" s="66"/>
      <c r="H9" s="27"/>
      <c r="I9" s="27"/>
      <c r="J9" s="27"/>
      <c r="K9" s="27"/>
      <c r="L9" s="27"/>
      <c r="M9" s="27"/>
      <c r="N9" s="27"/>
      <c r="O9" s="27"/>
      <c r="P9" s="27"/>
      <c r="Q9" s="71"/>
      <c r="R9" s="75"/>
      <c r="S9" s="76"/>
      <c r="T9" s="56"/>
      <c r="U9" s="56"/>
      <c r="V9" s="56"/>
      <c r="W9" s="56"/>
      <c r="X9" s="56"/>
      <c r="Y9" s="56"/>
      <c r="Z9" s="56"/>
      <c r="AA9" s="56"/>
      <c r="AB9" s="35"/>
      <c r="AC9" s="35"/>
      <c r="AD9" s="35"/>
      <c r="AE9" s="35"/>
      <c r="AF9" s="35"/>
      <c r="AG9" s="35"/>
      <c r="AH9" s="35"/>
      <c r="AI9" s="35"/>
      <c r="AJ9" s="35"/>
      <c r="AK9" s="26"/>
    </row>
    <row r="10" spans="2:37" ht="15">
      <c r="B10" s="33"/>
      <c r="C10" s="10"/>
      <c r="D10" s="10"/>
      <c r="E10" s="10"/>
      <c r="F10" s="10"/>
      <c r="G10" s="10"/>
      <c r="H10" s="25"/>
      <c r="I10" s="25"/>
      <c r="J10" s="25"/>
      <c r="K10" s="25"/>
      <c r="L10" s="25"/>
      <c r="M10" s="25"/>
      <c r="N10" s="25"/>
      <c r="O10" s="25"/>
      <c r="P10" s="25"/>
      <c r="Q10" s="73"/>
      <c r="R10" s="10"/>
      <c r="S10" s="21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1"/>
    </row>
    <row r="11" spans="2:37" ht="15">
      <c r="B11" s="36" t="s">
        <v>45</v>
      </c>
      <c r="C11" s="3">
        <v>173483.43</v>
      </c>
      <c r="D11" s="3">
        <v>190359.77300000002</v>
      </c>
      <c r="E11" s="3">
        <v>209598.47199999995</v>
      </c>
      <c r="F11" s="3">
        <v>215458.341</v>
      </c>
      <c r="G11" s="3">
        <v>254277.435</v>
      </c>
      <c r="H11" s="3">
        <v>296823.6020000001</v>
      </c>
      <c r="I11" s="3">
        <v>332474.895</v>
      </c>
      <c r="J11" s="3">
        <v>389681.985</v>
      </c>
      <c r="K11" s="3">
        <v>425382.787</v>
      </c>
      <c r="L11" s="3">
        <v>482779.9</v>
      </c>
      <c r="M11" s="3">
        <v>554139.502</v>
      </c>
      <c r="N11" s="3">
        <v>630489.857</v>
      </c>
      <c r="O11" s="3">
        <v>757996.4350000002</v>
      </c>
      <c r="P11" s="3">
        <v>875279.586</v>
      </c>
      <c r="Q11" s="3">
        <v>1028445.527</v>
      </c>
      <c r="R11" s="3">
        <v>1402038.111</v>
      </c>
      <c r="S11" s="37">
        <f>2802355209/1000</f>
        <v>2802355.209</v>
      </c>
      <c r="T11" s="38">
        <v>21.801053119859294</v>
      </c>
      <c r="U11" s="38">
        <v>21.443807833113585</v>
      </c>
      <c r="V11" s="38">
        <v>20.902230278579353</v>
      </c>
      <c r="W11" s="38">
        <v>21.409403072735113</v>
      </c>
      <c r="X11" s="38">
        <v>21.77658390224903</v>
      </c>
      <c r="Y11" s="38">
        <v>21.12732348985577</v>
      </c>
      <c r="Z11" s="38">
        <v>21.02303238039271</v>
      </c>
      <c r="AA11" s="38">
        <v>21.370853763758475</v>
      </c>
      <c r="AB11" s="38">
        <v>20.700921538562888</v>
      </c>
      <c r="AC11" s="38">
        <v>20.535599553728595</v>
      </c>
      <c r="AD11" s="38">
        <v>21.09754063338475</v>
      </c>
      <c r="AE11" s="38">
        <v>20.119634885973344</v>
      </c>
      <c r="AF11" s="38">
        <v>20.166056542106585</v>
      </c>
      <c r="AG11" s="38">
        <v>20.29994977588465</v>
      </c>
      <c r="AH11" s="38">
        <v>20.372438470993096</v>
      </c>
      <c r="AI11" s="38">
        <v>19.341687477577597</v>
      </c>
      <c r="AJ11" s="38">
        <v>18.674183592347802</v>
      </c>
      <c r="AK11" s="21" t="s">
        <v>44</v>
      </c>
    </row>
    <row r="12" spans="2:37" ht="15">
      <c r="B12" s="39" t="s">
        <v>43</v>
      </c>
      <c r="C12" s="3">
        <v>168546.745</v>
      </c>
      <c r="D12" s="3">
        <v>184802.65300000002</v>
      </c>
      <c r="E12" s="3">
        <v>203026.91399999996</v>
      </c>
      <c r="F12" s="3">
        <v>208610.436</v>
      </c>
      <c r="G12" s="3">
        <v>246051.496</v>
      </c>
      <c r="H12" s="3">
        <v>286554.013</v>
      </c>
      <c r="I12" s="3">
        <v>320535.674</v>
      </c>
      <c r="J12" s="3">
        <v>375563.758</v>
      </c>
      <c r="K12" s="3">
        <v>408675.837</v>
      </c>
      <c r="L12" s="3">
        <v>464187.5299999999</v>
      </c>
      <c r="M12" s="3">
        <v>533202.564</v>
      </c>
      <c r="N12" s="3">
        <v>607137.658</v>
      </c>
      <c r="O12" s="3">
        <v>729062.7199999999</v>
      </c>
      <c r="P12" s="3">
        <v>847692.224</v>
      </c>
      <c r="Q12" s="3">
        <v>999146.756</v>
      </c>
      <c r="R12" s="3">
        <v>1364107.382</v>
      </c>
      <c r="S12" s="37">
        <f>2740572813/1000</f>
        <v>2740572.813</v>
      </c>
      <c r="T12" s="38">
        <v>21.180677260787263</v>
      </c>
      <c r="U12" s="38">
        <v>20.817804704891994</v>
      </c>
      <c r="V12" s="38">
        <v>20.246880946619335</v>
      </c>
      <c r="W12" s="38">
        <v>20.72894875535597</v>
      </c>
      <c r="X12" s="38">
        <v>21.07210593389025</v>
      </c>
      <c r="Y12" s="38">
        <v>20.396354229160433</v>
      </c>
      <c r="Z12" s="38">
        <v>20.268092282796275</v>
      </c>
      <c r="AA12" s="38">
        <v>20.59658506201044</v>
      </c>
      <c r="AB12" s="38">
        <v>19.887890847928258</v>
      </c>
      <c r="AC12" s="38">
        <v>19.74475166409036</v>
      </c>
      <c r="AD12" s="38">
        <v>20.300416626524726</v>
      </c>
      <c r="AE12" s="38">
        <v>19.374440157702576</v>
      </c>
      <c r="AF12" s="38">
        <v>19.39629179688954</v>
      </c>
      <c r="AG12" s="38">
        <v>19.660129000892702</v>
      </c>
      <c r="AH12" s="38">
        <v>19.792060226542606</v>
      </c>
      <c r="AI12" s="38">
        <v>18.818417603271957</v>
      </c>
      <c r="AJ12" s="38">
        <v>18.26248139200796</v>
      </c>
      <c r="AK12" s="23" t="s">
        <v>42</v>
      </c>
    </row>
    <row r="13" spans="2:37" ht="15">
      <c r="B13" s="40" t="s">
        <v>41</v>
      </c>
      <c r="C13" s="5">
        <v>137480.292</v>
      </c>
      <c r="D13" s="5">
        <v>152835.111</v>
      </c>
      <c r="E13" s="5">
        <v>168108.96</v>
      </c>
      <c r="F13" s="5">
        <v>172440.423</v>
      </c>
      <c r="G13" s="5">
        <v>210560.388</v>
      </c>
      <c r="H13" s="5">
        <v>253809.179</v>
      </c>
      <c r="I13" s="5">
        <v>278780.848</v>
      </c>
      <c r="J13" s="5">
        <v>326169.164</v>
      </c>
      <c r="K13" s="5">
        <v>352514.457</v>
      </c>
      <c r="L13" s="5">
        <v>407818.4549999999</v>
      </c>
      <c r="M13" s="5">
        <v>459001.741</v>
      </c>
      <c r="N13" s="5">
        <v>536617.206</v>
      </c>
      <c r="O13" s="5">
        <v>621536.356</v>
      </c>
      <c r="P13" s="5">
        <v>673859.718</v>
      </c>
      <c r="Q13" s="5">
        <v>833250.502</v>
      </c>
      <c r="R13" s="5">
        <v>1164988.132</v>
      </c>
      <c r="S13" s="41">
        <f>2353285988/1000</f>
        <v>2353285.988</v>
      </c>
      <c r="T13" s="16">
        <v>17.276665263222927</v>
      </c>
      <c r="U13" s="16">
        <v>17.216698143659713</v>
      </c>
      <c r="V13" s="16">
        <v>16.764684209207815</v>
      </c>
      <c r="W13" s="16">
        <v>17.134850778601063</v>
      </c>
      <c r="X13" s="16">
        <v>18.03261054513984</v>
      </c>
      <c r="Y13" s="16">
        <v>18.065640984397547</v>
      </c>
      <c r="Z13" s="16">
        <v>17.627853659559282</v>
      </c>
      <c r="AA13" s="16">
        <v>17.887697595492785</v>
      </c>
      <c r="AB13" s="16">
        <v>17.15484109507727</v>
      </c>
      <c r="AC13" s="16">
        <v>17.347028081534223</v>
      </c>
      <c r="AD13" s="16">
        <v>17.475397163694424</v>
      </c>
      <c r="AE13" s="16">
        <v>17.12405384223516</v>
      </c>
      <c r="AF13" s="16">
        <v>16.535615102293832</v>
      </c>
      <c r="AG13" s="16">
        <v>15.628513049077089</v>
      </c>
      <c r="AH13" s="16">
        <v>16.505827617760747</v>
      </c>
      <c r="AI13" s="16">
        <v>16.071486350795013</v>
      </c>
      <c r="AJ13" s="16">
        <v>15.68170032267012</v>
      </c>
      <c r="AK13" s="24" t="s">
        <v>40</v>
      </c>
    </row>
    <row r="14" spans="2:37" ht="15">
      <c r="B14" s="40" t="s">
        <v>39</v>
      </c>
      <c r="C14" s="5">
        <v>26970.35</v>
      </c>
      <c r="D14" s="5">
        <v>23945.339</v>
      </c>
      <c r="E14" s="5">
        <v>24548.016</v>
      </c>
      <c r="F14" s="5">
        <v>33006.02099999998</v>
      </c>
      <c r="G14" s="5">
        <v>30918.25</v>
      </c>
      <c r="H14" s="5">
        <v>28802.536</v>
      </c>
      <c r="I14" s="5">
        <v>36694.046</v>
      </c>
      <c r="J14" s="5">
        <v>37963.026</v>
      </c>
      <c r="K14" s="5">
        <v>44427.09300000001</v>
      </c>
      <c r="L14" s="5">
        <v>46221.74799999999</v>
      </c>
      <c r="M14" s="5">
        <v>58657.488</v>
      </c>
      <c r="N14" s="5">
        <v>55322.132</v>
      </c>
      <c r="O14" s="5">
        <v>97976.1179999999</v>
      </c>
      <c r="P14" s="5">
        <v>158206.347</v>
      </c>
      <c r="Q14" s="5">
        <v>148845.97999999998</v>
      </c>
      <c r="R14" s="5">
        <v>177649.87</v>
      </c>
      <c r="S14" s="41">
        <f>341484889/1000</f>
        <v>341484.889</v>
      </c>
      <c r="T14" s="16">
        <v>3.3892691250755016</v>
      </c>
      <c r="U14" s="16">
        <v>2.6974146896821534</v>
      </c>
      <c r="V14" s="16">
        <v>2.4480535493324136</v>
      </c>
      <c r="W14" s="16">
        <v>3.2797022576914734</v>
      </c>
      <c r="X14" s="16">
        <v>2.6478710752910932</v>
      </c>
      <c r="Y14" s="16">
        <v>2.0501081831094288</v>
      </c>
      <c r="Z14" s="16">
        <v>2.3202356894514384</v>
      </c>
      <c r="AA14" s="16">
        <v>2.081959927081979</v>
      </c>
      <c r="AB14" s="16">
        <v>2.1620098285251883</v>
      </c>
      <c r="AC14" s="16">
        <v>1.966095331643582</v>
      </c>
      <c r="AD14" s="16">
        <v>2.2332440334352452</v>
      </c>
      <c r="AE14" s="16">
        <v>1.765390964812337</v>
      </c>
      <c r="AF14" s="16">
        <v>2.6065979259705943</v>
      </c>
      <c r="AG14" s="16">
        <v>3.669205759731016</v>
      </c>
      <c r="AH14" s="16">
        <v>2.948484377242732</v>
      </c>
      <c r="AI14" s="16">
        <v>2.450752400390554</v>
      </c>
      <c r="AJ14" s="16">
        <v>2.275568596985277</v>
      </c>
      <c r="AK14" s="24" t="s">
        <v>38</v>
      </c>
    </row>
    <row r="15" spans="2:37" ht="15">
      <c r="B15" s="40" t="s">
        <v>37</v>
      </c>
      <c r="C15" s="5">
        <v>1841.121</v>
      </c>
      <c r="D15" s="5">
        <v>6079.99</v>
      </c>
      <c r="E15" s="5">
        <v>9113.751</v>
      </c>
      <c r="F15" s="5">
        <v>2044.436</v>
      </c>
      <c r="G15" s="5">
        <v>3375.554</v>
      </c>
      <c r="H15" s="5">
        <v>2529.671</v>
      </c>
      <c r="I15" s="5">
        <v>2053.986</v>
      </c>
      <c r="J15" s="5">
        <v>10105.296</v>
      </c>
      <c r="K15" s="5">
        <v>9548.532</v>
      </c>
      <c r="L15" s="5">
        <v>7933.030000000001</v>
      </c>
      <c r="M15" s="5">
        <v>12827.655</v>
      </c>
      <c r="N15" s="5">
        <v>11680.027</v>
      </c>
      <c r="O15" s="5">
        <v>7809.275</v>
      </c>
      <c r="P15" s="5">
        <v>7107.366</v>
      </c>
      <c r="Q15" s="5">
        <v>7535.094</v>
      </c>
      <c r="R15" s="5">
        <v>8814.197</v>
      </c>
      <c r="S15" s="41">
        <f>12360539/1000</f>
        <v>12360.539</v>
      </c>
      <c r="T15" s="16">
        <v>0.23136720735282018</v>
      </c>
      <c r="U15" s="16">
        <v>0.6849038278021704</v>
      </c>
      <c r="V15" s="16">
        <v>0.9088698037055962</v>
      </c>
      <c r="W15" s="16">
        <v>0.2031490365017258</v>
      </c>
      <c r="X15" s="16">
        <v>0.2890859540783567</v>
      </c>
      <c r="Y15" s="16">
        <v>0.18005703448038782</v>
      </c>
      <c r="Z15" s="16">
        <v>0.1298775180810969</v>
      </c>
      <c r="AA15" s="16">
        <v>0.5541924219450214</v>
      </c>
      <c r="AB15" s="16">
        <v>0.46467186209971617</v>
      </c>
      <c r="AC15" s="16">
        <v>0.3374405755660407</v>
      </c>
      <c r="AD15" s="16">
        <v>0.4883823867758503</v>
      </c>
      <c r="AE15" s="16">
        <v>0.37272269504299194</v>
      </c>
      <c r="AF15" s="16">
        <v>0.20776124257478779</v>
      </c>
      <c r="AG15" s="16">
        <v>0.1648378131360077</v>
      </c>
      <c r="AH15" s="16">
        <v>0.14926239150063342</v>
      </c>
      <c r="AI15" s="16">
        <v>0.1215954419514364</v>
      </c>
      <c r="AJ15" s="16">
        <v>0.08236749354438286</v>
      </c>
      <c r="AK15" s="24" t="s">
        <v>36</v>
      </c>
    </row>
    <row r="16" spans="2:37" ht="15">
      <c r="B16" s="40" t="s">
        <v>35</v>
      </c>
      <c r="C16" s="5">
        <v>2254.982</v>
      </c>
      <c r="D16" s="5">
        <v>1844.605</v>
      </c>
      <c r="E16" s="5">
        <v>849.596</v>
      </c>
      <c r="F16" s="5">
        <v>807.329</v>
      </c>
      <c r="G16" s="5">
        <v>965.516</v>
      </c>
      <c r="H16" s="5">
        <v>1068.362</v>
      </c>
      <c r="I16" s="5">
        <v>1651.698</v>
      </c>
      <c r="J16" s="5">
        <v>1095.571</v>
      </c>
      <c r="K16" s="5">
        <v>1281.115</v>
      </c>
      <c r="L16" s="5">
        <v>1240.6490000000003</v>
      </c>
      <c r="M16" s="5">
        <v>1121.939</v>
      </c>
      <c r="N16" s="5">
        <v>1373.12</v>
      </c>
      <c r="O16" s="5">
        <v>1190.2659999999996</v>
      </c>
      <c r="P16" s="5">
        <v>6993.442</v>
      </c>
      <c r="Q16" s="5">
        <v>8346.154</v>
      </c>
      <c r="R16" s="5">
        <v>11293.422</v>
      </c>
      <c r="S16" s="41">
        <f>30858801/1000</f>
        <v>30858.801</v>
      </c>
      <c r="T16" s="16">
        <v>0.28337566513601065</v>
      </c>
      <c r="U16" s="16">
        <v>0.2077926156594045</v>
      </c>
      <c r="V16" s="16">
        <v>0.08472605294450768</v>
      </c>
      <c r="W16" s="16">
        <v>0.08022168876399251</v>
      </c>
      <c r="X16" s="16">
        <v>0.08268779407407453</v>
      </c>
      <c r="Y16" s="16">
        <v>0.07604391775512946</v>
      </c>
      <c r="Z16" s="16">
        <v>0.10444006768279415</v>
      </c>
      <c r="AA16" s="16">
        <v>0.060083063959999676</v>
      </c>
      <c r="AB16" s="16">
        <v>0.062344462228736096</v>
      </c>
      <c r="AC16" s="16">
        <v>0.052772435328674275</v>
      </c>
      <c r="AD16" s="16">
        <v>0.0427151530530647</v>
      </c>
      <c r="AE16" s="16">
        <v>0.043817791432967844</v>
      </c>
      <c r="AF16" s="16">
        <v>0.03166633818818294</v>
      </c>
      <c r="AG16" s="16">
        <v>0.16219562712452235</v>
      </c>
      <c r="AH16" s="16">
        <v>0.165328648305194</v>
      </c>
      <c r="AI16" s="16">
        <v>0.15579736182820453</v>
      </c>
      <c r="AJ16" s="16">
        <v>0.20563521478755054</v>
      </c>
      <c r="AK16" s="24" t="s">
        <v>34</v>
      </c>
    </row>
    <row r="17" spans="2:37" ht="15">
      <c r="B17" s="40" t="s">
        <v>33</v>
      </c>
      <c r="C17" s="16">
        <v>0</v>
      </c>
      <c r="D17" s="16">
        <v>97.608</v>
      </c>
      <c r="E17" s="5">
        <v>406.591</v>
      </c>
      <c r="F17" s="5">
        <v>312.227</v>
      </c>
      <c r="G17" s="5">
        <v>231.788</v>
      </c>
      <c r="H17" s="5">
        <v>344.265</v>
      </c>
      <c r="I17" s="5">
        <v>1355.096</v>
      </c>
      <c r="J17" s="5">
        <v>230.701</v>
      </c>
      <c r="K17" s="5">
        <v>904.64</v>
      </c>
      <c r="L17" s="5">
        <v>973.6479999999999</v>
      </c>
      <c r="M17" s="5">
        <v>1593.741</v>
      </c>
      <c r="N17" s="5">
        <v>2145.173</v>
      </c>
      <c r="O17" s="5">
        <v>550.705</v>
      </c>
      <c r="P17" s="5">
        <v>1525.351</v>
      </c>
      <c r="Q17" s="5">
        <v>1169.026</v>
      </c>
      <c r="R17" s="5">
        <v>1361.761</v>
      </c>
      <c r="S17" s="41">
        <f>2582596/1000</f>
        <v>2582.596</v>
      </c>
      <c r="T17" s="16">
        <v>0</v>
      </c>
      <c r="U17" s="16">
        <v>0.010995428088551834</v>
      </c>
      <c r="V17" s="16">
        <v>0.04054733142900898</v>
      </c>
      <c r="W17" s="16">
        <v>0.03102499379771455</v>
      </c>
      <c r="X17" s="16">
        <v>0.019850565306884185</v>
      </c>
      <c r="Y17" s="16">
        <v>0.0245041094179404</v>
      </c>
      <c r="Z17" s="16">
        <v>0.08568534802166233</v>
      </c>
      <c r="AA17" s="16">
        <v>0.012652053530657428</v>
      </c>
      <c r="AB17" s="16">
        <v>0.04402359999734905</v>
      </c>
      <c r="AC17" s="16">
        <v>0.04141524001783988</v>
      </c>
      <c r="AD17" s="16">
        <v>0.06067788956613897</v>
      </c>
      <c r="AE17" s="16">
        <v>0.06845486417912049</v>
      </c>
      <c r="AF17" s="16">
        <v>0.014651187862144505</v>
      </c>
      <c r="AG17" s="16">
        <v>0.035376751824068506</v>
      </c>
      <c r="AH17" s="16">
        <v>0.023157191733297486</v>
      </c>
      <c r="AI17" s="16">
        <v>0.01878604830675216</v>
      </c>
      <c r="AJ17" s="16">
        <v>0.017209764020626364</v>
      </c>
      <c r="AK17" s="22" t="s">
        <v>32</v>
      </c>
    </row>
    <row r="18" spans="2:37" ht="15">
      <c r="B18" s="39" t="s">
        <v>31</v>
      </c>
      <c r="C18" s="3">
        <v>3529.663</v>
      </c>
      <c r="D18" s="3">
        <v>3971.935</v>
      </c>
      <c r="E18" s="3">
        <v>4824.938</v>
      </c>
      <c r="F18" s="3">
        <v>5036.83</v>
      </c>
      <c r="G18" s="3">
        <v>6333.187</v>
      </c>
      <c r="H18" s="3">
        <v>8174.114</v>
      </c>
      <c r="I18" s="3">
        <v>9621.69</v>
      </c>
      <c r="J18" s="3">
        <v>11445.166</v>
      </c>
      <c r="K18" s="3">
        <v>13524.159</v>
      </c>
      <c r="L18" s="3">
        <v>15083.319000000001</v>
      </c>
      <c r="M18" s="3">
        <v>17011.998</v>
      </c>
      <c r="N18" s="3">
        <v>19148.319</v>
      </c>
      <c r="O18" s="3">
        <v>23760.619999999995</v>
      </c>
      <c r="P18" s="3">
        <v>20924.633</v>
      </c>
      <c r="Q18" s="3">
        <v>21536.369000000002</v>
      </c>
      <c r="R18" s="3">
        <v>28958.269</v>
      </c>
      <c r="S18" s="37">
        <f>48935571/1000</f>
        <v>48935.571</v>
      </c>
      <c r="T18" s="38">
        <v>0.44356034785686393</v>
      </c>
      <c r="U18" s="38">
        <v>0.4474338749375269</v>
      </c>
      <c r="V18" s="38">
        <v>0.48116746364385776</v>
      </c>
      <c r="W18" s="38">
        <v>0.5004936136533438</v>
      </c>
      <c r="X18" s="38">
        <v>0.542380719209838</v>
      </c>
      <c r="Y18" s="38">
        <v>0.5818174483340406</v>
      </c>
      <c r="Z18" s="38">
        <v>0.6083981180717442</v>
      </c>
      <c r="AA18" s="38">
        <v>0.6276732779626457</v>
      </c>
      <c r="AB18" s="38">
        <v>0.6581426491383844</v>
      </c>
      <c r="AC18" s="38">
        <v>0.6415863604204443</v>
      </c>
      <c r="AD18" s="38">
        <v>0.6476912722602838</v>
      </c>
      <c r="AE18" s="38">
        <v>0.6110442264579464</v>
      </c>
      <c r="AF18" s="38">
        <v>0.6321375461291033</v>
      </c>
      <c r="AG18" s="38">
        <v>0.4852952196908869</v>
      </c>
      <c r="AH18" s="38">
        <v>0.4266131173917811</v>
      </c>
      <c r="AI18" s="38">
        <v>0.3994911297312257</v>
      </c>
      <c r="AJ18" s="38">
        <v>0.32609422035990415</v>
      </c>
      <c r="AK18" s="23" t="s">
        <v>30</v>
      </c>
    </row>
    <row r="19" spans="2:37" ht="15">
      <c r="B19" s="39" t="s">
        <v>29</v>
      </c>
      <c r="C19" s="3">
        <v>1407.022</v>
      </c>
      <c r="D19" s="3">
        <v>1585.185</v>
      </c>
      <c r="E19" s="3">
        <v>1746.62</v>
      </c>
      <c r="F19" s="3">
        <v>1811.075</v>
      </c>
      <c r="G19" s="3">
        <v>1892.752</v>
      </c>
      <c r="H19" s="3">
        <v>2095.475</v>
      </c>
      <c r="I19" s="3">
        <v>2317.531</v>
      </c>
      <c r="J19" s="3">
        <v>2673.061</v>
      </c>
      <c r="K19" s="3">
        <v>3182.791</v>
      </c>
      <c r="L19" s="3">
        <v>3509.0509999999995</v>
      </c>
      <c r="M19" s="3">
        <v>3924.94</v>
      </c>
      <c r="N19" s="3">
        <v>4203.88</v>
      </c>
      <c r="O19" s="3">
        <v>5173.095</v>
      </c>
      <c r="P19" s="3">
        <v>6662.729</v>
      </c>
      <c r="Q19" s="3">
        <v>7762.402000000001</v>
      </c>
      <c r="R19" s="3">
        <v>8972.46</v>
      </c>
      <c r="S19" s="37">
        <f>12846825/1000</f>
        <v>12846.825</v>
      </c>
      <c r="T19" s="38">
        <v>0.17681551121516711</v>
      </c>
      <c r="U19" s="38">
        <v>0.1785692532840652</v>
      </c>
      <c r="V19" s="38">
        <v>0.17418186831615964</v>
      </c>
      <c r="W19" s="38">
        <v>0.1799607037258017</v>
      </c>
      <c r="X19" s="38">
        <v>0.16209724914894494</v>
      </c>
      <c r="Y19" s="38">
        <v>0.14915181236128755</v>
      </c>
      <c r="Z19" s="38">
        <v>0.1465419795246913</v>
      </c>
      <c r="AA19" s="38">
        <v>0.14659542378538745</v>
      </c>
      <c r="AB19" s="38">
        <v>0.15488804149624444</v>
      </c>
      <c r="AC19" s="38">
        <v>0.1492615292177882</v>
      </c>
      <c r="AD19" s="38">
        <v>0.14943273459973827</v>
      </c>
      <c r="AE19" s="38">
        <v>0.13415050181282398</v>
      </c>
      <c r="AF19" s="38">
        <v>0.1376271990879335</v>
      </c>
      <c r="AG19" s="38">
        <v>0.154525555301058</v>
      </c>
      <c r="AH19" s="38">
        <v>0.1537651270587069</v>
      </c>
      <c r="AI19" s="38">
        <v>0.12377874457441614</v>
      </c>
      <c r="AJ19" s="38">
        <v>0.08560797997994393</v>
      </c>
      <c r="AK19" s="23" t="s">
        <v>28</v>
      </c>
    </row>
    <row r="20" spans="2:37" ht="15">
      <c r="B20" s="42"/>
      <c r="C20" s="5"/>
      <c r="D20" s="5"/>
      <c r="E20" s="5"/>
      <c r="F20" s="5"/>
      <c r="G20" s="19"/>
      <c r="H20" s="19"/>
      <c r="I20" s="19"/>
      <c r="J20" s="19"/>
      <c r="K20" s="19"/>
      <c r="L20" s="19"/>
      <c r="M20" s="19"/>
      <c r="N20" s="19"/>
      <c r="O20" s="19"/>
      <c r="P20" s="5"/>
      <c r="Q20" s="5"/>
      <c r="R20" s="5"/>
      <c r="S20" s="41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0"/>
    </row>
    <row r="21" spans="2:37" ht="15">
      <c r="B21" s="36" t="s">
        <v>27</v>
      </c>
      <c r="C21" s="3">
        <v>178126.03300000002</v>
      </c>
      <c r="D21" s="3">
        <v>204067.68300000002</v>
      </c>
      <c r="E21" s="3">
        <v>227030.56100000002</v>
      </c>
      <c r="F21" s="3">
        <v>268219.185</v>
      </c>
      <c r="G21" s="3">
        <v>294358.724</v>
      </c>
      <c r="H21" s="3">
        <v>314606.792</v>
      </c>
      <c r="I21" s="3">
        <v>361886.686</v>
      </c>
      <c r="J21" s="3">
        <v>408224.56</v>
      </c>
      <c r="K21" s="3">
        <v>448752.337</v>
      </c>
      <c r="L21" s="3">
        <v>506305.09300000005</v>
      </c>
      <c r="M21" s="3">
        <v>584071.431</v>
      </c>
      <c r="N21" s="3">
        <v>678269.193</v>
      </c>
      <c r="O21" s="3">
        <v>830809.401</v>
      </c>
      <c r="P21" s="3">
        <v>1000026.856</v>
      </c>
      <c r="Q21" s="3">
        <v>1203737.135</v>
      </c>
      <c r="R21" s="3">
        <v>1603545.136</v>
      </c>
      <c r="S21" s="37">
        <f>2941420394/1000</f>
        <v>2941420.394</v>
      </c>
      <c r="T21" s="38">
        <v>22.38447272723862</v>
      </c>
      <c r="U21" s="38">
        <v>22.987988009424345</v>
      </c>
      <c r="V21" s="38">
        <v>22.640647238578428</v>
      </c>
      <c r="W21" s="38">
        <v>26.652078619251547</v>
      </c>
      <c r="X21" s="38">
        <v>25.209187164189245</v>
      </c>
      <c r="Y21" s="38">
        <v>22.39309617531616</v>
      </c>
      <c r="Z21" s="38">
        <v>22.882796963695583</v>
      </c>
      <c r="AA21" s="38">
        <v>22.387761585988248</v>
      </c>
      <c r="AB21" s="38">
        <v>21.8381824614914</v>
      </c>
      <c r="AC21" s="38">
        <v>21.536270755806765</v>
      </c>
      <c r="AD21" s="38">
        <v>22.23712748116209</v>
      </c>
      <c r="AE21" s="38">
        <v>21.64432681359343</v>
      </c>
      <c r="AF21" s="38">
        <v>22.10320336965661</v>
      </c>
      <c r="AG21" s="38">
        <v>23.193154822801763</v>
      </c>
      <c r="AH21" s="38">
        <v>23.844783291120297</v>
      </c>
      <c r="AI21" s="38">
        <v>22.12155905988897</v>
      </c>
      <c r="AJ21" s="38">
        <v>19.60087867641622</v>
      </c>
      <c r="AK21" s="21" t="s">
        <v>26</v>
      </c>
    </row>
    <row r="22" spans="2:37" ht="15">
      <c r="B22" s="43" t="s">
        <v>25</v>
      </c>
      <c r="C22" s="5">
        <v>37812.207</v>
      </c>
      <c r="D22" s="5">
        <v>43568.839</v>
      </c>
      <c r="E22" s="5">
        <v>48856.322</v>
      </c>
      <c r="F22" s="5">
        <v>55946.887</v>
      </c>
      <c r="G22" s="5">
        <v>62315.338</v>
      </c>
      <c r="H22" s="5">
        <v>72914.142</v>
      </c>
      <c r="I22" s="5">
        <v>86462.71</v>
      </c>
      <c r="J22" s="5">
        <v>96235.367</v>
      </c>
      <c r="K22" s="5">
        <v>110370.088</v>
      </c>
      <c r="L22" s="5">
        <v>125051.412</v>
      </c>
      <c r="M22" s="5">
        <v>148864.123</v>
      </c>
      <c r="N22" s="5">
        <v>162145.555</v>
      </c>
      <c r="O22" s="5">
        <v>200903.304</v>
      </c>
      <c r="P22" s="5">
        <v>249892.167</v>
      </c>
      <c r="Q22" s="5">
        <v>287784.715</v>
      </c>
      <c r="R22" s="5">
        <v>346278.626</v>
      </c>
      <c r="S22" s="41">
        <f>615277684/1000</f>
        <v>615277.684</v>
      </c>
      <c r="T22" s="16">
        <v>4.751727201762816</v>
      </c>
      <c r="U22" s="16">
        <v>4.907979224307358</v>
      </c>
      <c r="V22" s="16">
        <v>4.87220199300128</v>
      </c>
      <c r="W22" s="16">
        <v>5.55926240259951</v>
      </c>
      <c r="X22" s="16">
        <v>5.336750334743653</v>
      </c>
      <c r="Y22" s="16">
        <v>5.189886028737293</v>
      </c>
      <c r="Z22" s="16">
        <v>5.467204830688057</v>
      </c>
      <c r="AA22" s="16">
        <v>5.27771884311929</v>
      </c>
      <c r="AB22" s="16">
        <v>5.3710742458704175</v>
      </c>
      <c r="AC22" s="16">
        <v>5.3192059579537805</v>
      </c>
      <c r="AD22" s="16">
        <v>5.667646635026725</v>
      </c>
      <c r="AE22" s="16">
        <v>5.17424559453858</v>
      </c>
      <c r="AF22" s="16">
        <v>5.344916151169006</v>
      </c>
      <c r="AG22" s="16">
        <v>5.795632070741541</v>
      </c>
      <c r="AH22" s="16">
        <v>5.700716513719432</v>
      </c>
      <c r="AI22" s="16">
        <v>4.777054854436106</v>
      </c>
      <c r="AJ22" s="16">
        <v>4.100054266636175</v>
      </c>
      <c r="AK22" s="22" t="s">
        <v>24</v>
      </c>
    </row>
    <row r="23" spans="2:37" ht="15">
      <c r="B23" s="43" t="s">
        <v>23</v>
      </c>
      <c r="C23" s="5">
        <v>5075.096</v>
      </c>
      <c r="D23" s="5">
        <v>5804.535</v>
      </c>
      <c r="E23" s="5">
        <v>6407.54</v>
      </c>
      <c r="F23" s="5">
        <v>7208.283</v>
      </c>
      <c r="G23" s="5">
        <v>11062.515</v>
      </c>
      <c r="H23" s="5">
        <v>12849.764000000001</v>
      </c>
      <c r="I23" s="5">
        <v>14728.208</v>
      </c>
      <c r="J23" s="5">
        <v>16306.461</v>
      </c>
      <c r="K23" s="5">
        <v>18928.941</v>
      </c>
      <c r="L23" s="5">
        <v>21044.781</v>
      </c>
      <c r="M23" s="5">
        <v>24699.191</v>
      </c>
      <c r="N23" s="5">
        <v>27272.452</v>
      </c>
      <c r="O23" s="5">
        <v>34379.008</v>
      </c>
      <c r="P23" s="5">
        <v>43045.248</v>
      </c>
      <c r="Q23" s="5">
        <v>48293.803</v>
      </c>
      <c r="R23" s="5">
        <v>57379.725</v>
      </c>
      <c r="S23" s="41">
        <f>96842478/1000</f>
        <v>96842.478</v>
      </c>
      <c r="T23" s="16">
        <v>0.6377694831396025</v>
      </c>
      <c r="U23" s="16">
        <v>0.653874141258731</v>
      </c>
      <c r="V23" s="16">
        <v>0.6389926191790576</v>
      </c>
      <c r="W23" s="16">
        <v>0.7162639213366278</v>
      </c>
      <c r="X23" s="16">
        <v>0.94740528614892</v>
      </c>
      <c r="Y23" s="16">
        <v>0.9146210711246032</v>
      </c>
      <c r="Z23" s="16">
        <v>0.9312931542971356</v>
      </c>
      <c r="AA23" s="16">
        <v>0.894275349771252</v>
      </c>
      <c r="AB23" s="16">
        <v>0.9211621495372968</v>
      </c>
      <c r="AC23" s="16">
        <v>0.8951640184521268</v>
      </c>
      <c r="AD23" s="16">
        <v>0.9403628217326235</v>
      </c>
      <c r="AE23" s="16">
        <v>0.8702943760207607</v>
      </c>
      <c r="AF23" s="16">
        <v>0.9146336145888792</v>
      </c>
      <c r="AG23" s="16">
        <v>0.9983282901453376</v>
      </c>
      <c r="AH23" s="16">
        <v>0.9566501135142393</v>
      </c>
      <c r="AI23" s="16">
        <v>0.7915767052207802</v>
      </c>
      <c r="AJ23" s="16">
        <v>0.6453336850024938</v>
      </c>
      <c r="AK23" s="22" t="s">
        <v>22</v>
      </c>
    </row>
    <row r="24" spans="2:37" ht="15">
      <c r="B24" s="43" t="s">
        <v>21</v>
      </c>
      <c r="C24" s="5">
        <v>19001.46</v>
      </c>
      <c r="D24" s="5">
        <v>22257.921</v>
      </c>
      <c r="E24" s="5">
        <v>24411.518</v>
      </c>
      <c r="F24" s="5">
        <v>29798.912</v>
      </c>
      <c r="G24" s="5">
        <v>29184.905</v>
      </c>
      <c r="H24" s="5">
        <v>32797.259000000005</v>
      </c>
      <c r="I24" s="5">
        <v>32893.602</v>
      </c>
      <c r="J24" s="5">
        <v>36386.232</v>
      </c>
      <c r="K24" s="5">
        <v>40800.579</v>
      </c>
      <c r="L24" s="5">
        <v>45563.391</v>
      </c>
      <c r="M24" s="5">
        <v>54100.121</v>
      </c>
      <c r="N24" s="5">
        <v>63600.358</v>
      </c>
      <c r="O24" s="5">
        <v>71946.003</v>
      </c>
      <c r="P24" s="5">
        <v>84362.536</v>
      </c>
      <c r="Q24" s="5">
        <v>96971.299</v>
      </c>
      <c r="R24" s="5">
        <v>133454.891</v>
      </c>
      <c r="S24" s="41">
        <f>257075768/1000</f>
        <v>257075.768</v>
      </c>
      <c r="T24" s="16">
        <v>2.3878467172045283</v>
      </c>
      <c r="U24" s="16">
        <v>2.5073290074191426</v>
      </c>
      <c r="V24" s="16">
        <v>2.434441271526469</v>
      </c>
      <c r="W24" s="16">
        <v>2.9610221408739212</v>
      </c>
      <c r="X24" s="16">
        <v>2.4994256073554744</v>
      </c>
      <c r="Y24" s="16">
        <v>2.3344447537348576</v>
      </c>
      <c r="Z24" s="16">
        <v>2.0799262451192004</v>
      </c>
      <c r="AA24" s="16">
        <v>1.9954857371356012</v>
      </c>
      <c r="AB24" s="16">
        <v>1.985528353329766</v>
      </c>
      <c r="AC24" s="16">
        <v>1.938091357751144</v>
      </c>
      <c r="AD24" s="16">
        <v>2.059733148330096</v>
      </c>
      <c r="AE24" s="16">
        <v>2.0295583939539794</v>
      </c>
      <c r="AF24" s="16">
        <v>1.9140817785990902</v>
      </c>
      <c r="AG24" s="16">
        <v>1.9565808127578794</v>
      </c>
      <c r="AH24" s="16">
        <v>1.920900787125281</v>
      </c>
      <c r="AI24" s="16">
        <v>1.8410646428399287</v>
      </c>
      <c r="AJ24" s="16">
        <v>1.7130876461906124</v>
      </c>
      <c r="AK24" s="22" t="s">
        <v>20</v>
      </c>
    </row>
    <row r="25" spans="2:37" ht="15">
      <c r="B25" s="43" t="s">
        <v>19</v>
      </c>
      <c r="C25" s="5">
        <v>45962.709</v>
      </c>
      <c r="D25" s="5">
        <v>48752.891</v>
      </c>
      <c r="E25" s="5">
        <v>50661.305</v>
      </c>
      <c r="F25" s="5">
        <v>53200.894</v>
      </c>
      <c r="G25" s="5">
        <v>48298.762</v>
      </c>
      <c r="H25" s="5">
        <v>42231.558</v>
      </c>
      <c r="I25" s="5">
        <v>48416.047</v>
      </c>
      <c r="J25" s="5">
        <v>49986.05</v>
      </c>
      <c r="K25" s="5">
        <v>49913.317</v>
      </c>
      <c r="L25" s="5">
        <v>53004.239</v>
      </c>
      <c r="M25" s="5">
        <v>50246.537</v>
      </c>
      <c r="N25" s="5">
        <v>56711.803</v>
      </c>
      <c r="O25" s="5">
        <v>73961.212</v>
      </c>
      <c r="P25" s="5">
        <v>99939.64</v>
      </c>
      <c r="Q25" s="5">
        <v>133962.309</v>
      </c>
      <c r="R25" s="5">
        <v>180852.27</v>
      </c>
      <c r="S25" s="41">
        <f>310903200/1000</f>
        <v>310903.2</v>
      </c>
      <c r="T25" s="16">
        <v>5.775972151586091</v>
      </c>
      <c r="U25" s="16">
        <v>5.491956674652752</v>
      </c>
      <c r="V25" s="16">
        <v>5.052204117801697</v>
      </c>
      <c r="W25" s="16">
        <v>5.2864019011260055</v>
      </c>
      <c r="X25" s="16">
        <v>4.136356193257011</v>
      </c>
      <c r="Y25" s="16">
        <v>3.005959705814115</v>
      </c>
      <c r="Z25" s="16">
        <v>3.061440545192488</v>
      </c>
      <c r="AA25" s="16">
        <v>2.741323966459264</v>
      </c>
      <c r="AB25" s="16">
        <v>2.42899264033083</v>
      </c>
      <c r="AC25" s="16">
        <v>2.254596404602022</v>
      </c>
      <c r="AD25" s="16">
        <v>1.9130171233386826</v>
      </c>
      <c r="AE25" s="16">
        <v>1.8097369171241842</v>
      </c>
      <c r="AF25" s="16">
        <v>1.96769524795289</v>
      </c>
      <c r="AG25" s="16">
        <v>2.317853295186976</v>
      </c>
      <c r="AH25" s="16">
        <v>2.65365430242633</v>
      </c>
      <c r="AI25" s="16">
        <v>2.494930814295449</v>
      </c>
      <c r="AJ25" s="16">
        <v>2.071779986206748</v>
      </c>
      <c r="AK25" s="22" t="s">
        <v>18</v>
      </c>
    </row>
    <row r="26" spans="2:37" ht="15">
      <c r="B26" s="43" t="s">
        <v>17</v>
      </c>
      <c r="C26" s="5">
        <v>49851.206</v>
      </c>
      <c r="D26" s="5">
        <v>63291.858</v>
      </c>
      <c r="E26" s="5">
        <v>70360.43600000002</v>
      </c>
      <c r="F26" s="5">
        <v>91975.805</v>
      </c>
      <c r="G26" s="5">
        <v>101857.08099999999</v>
      </c>
      <c r="H26" s="5">
        <v>110498.85100000001</v>
      </c>
      <c r="I26" s="5">
        <v>129477.019</v>
      </c>
      <c r="J26" s="5">
        <v>148742.593</v>
      </c>
      <c r="K26" s="5">
        <v>162282.182</v>
      </c>
      <c r="L26" s="5">
        <v>182671.028</v>
      </c>
      <c r="M26" s="5">
        <v>224847.098</v>
      </c>
      <c r="N26" s="5">
        <v>270924.366</v>
      </c>
      <c r="O26" s="5">
        <v>322878.86899999995</v>
      </c>
      <c r="P26" s="5">
        <v>400315.617</v>
      </c>
      <c r="Q26" s="5">
        <v>498062.711</v>
      </c>
      <c r="R26" s="5">
        <v>626828.024</v>
      </c>
      <c r="S26" s="41">
        <f>1126152178/1000</f>
        <v>1126152.178</v>
      </c>
      <c r="T26" s="16">
        <v>6.264625907471672</v>
      </c>
      <c r="U26" s="16">
        <v>7.129754458956581</v>
      </c>
      <c r="V26" s="16">
        <v>7.016702086326494</v>
      </c>
      <c r="W26" s="16">
        <v>9.139340222545785</v>
      </c>
      <c r="X26" s="16">
        <v>8.723146316285106</v>
      </c>
      <c r="Y26" s="16">
        <v>7.865092110614478</v>
      </c>
      <c r="Z26" s="16">
        <v>8.18708300653414</v>
      </c>
      <c r="AA26" s="16">
        <v>8.157308589580412</v>
      </c>
      <c r="AB26" s="16">
        <v>7.897335809896752</v>
      </c>
      <c r="AC26" s="16">
        <v>7.77012274346124</v>
      </c>
      <c r="AD26" s="16">
        <v>8.560517287131866</v>
      </c>
      <c r="AE26" s="16">
        <v>8.645498837317236</v>
      </c>
      <c r="AF26" s="16">
        <v>8.590005477407585</v>
      </c>
      <c r="AG26" s="16">
        <v>9.284332743026265</v>
      </c>
      <c r="AH26" s="16">
        <v>9.866105367915628</v>
      </c>
      <c r="AI26" s="16">
        <v>8.647348204927297</v>
      </c>
      <c r="AJ26" s="16">
        <v>7.504392183173217</v>
      </c>
      <c r="AK26" s="22" t="s">
        <v>16</v>
      </c>
    </row>
    <row r="27" spans="2:37" ht="15">
      <c r="B27" s="43" t="s">
        <v>15</v>
      </c>
      <c r="C27" s="5">
        <v>12097.713</v>
      </c>
      <c r="D27" s="5">
        <v>13003.48</v>
      </c>
      <c r="E27" s="5">
        <v>18515.893</v>
      </c>
      <c r="F27" s="5">
        <v>20071.509</v>
      </c>
      <c r="G27" s="5">
        <v>26010.306</v>
      </c>
      <c r="H27" s="5">
        <v>30905.295</v>
      </c>
      <c r="I27" s="5">
        <v>34365.315</v>
      </c>
      <c r="J27" s="5">
        <v>43767.278</v>
      </c>
      <c r="K27" s="5">
        <v>48200.817</v>
      </c>
      <c r="L27" s="5">
        <v>57199.129</v>
      </c>
      <c r="M27" s="5">
        <v>59676.903</v>
      </c>
      <c r="N27" s="5">
        <v>70982.601</v>
      </c>
      <c r="O27" s="5">
        <v>88323.551</v>
      </c>
      <c r="P27" s="5">
        <v>80717.069</v>
      </c>
      <c r="Q27" s="5">
        <v>93741.919</v>
      </c>
      <c r="R27" s="5">
        <v>131281.63</v>
      </c>
      <c r="S27" s="41">
        <f>276403192/1000</f>
        <v>276403.192</v>
      </c>
      <c r="T27" s="16">
        <v>1.5202770877991767</v>
      </c>
      <c r="U27" s="16">
        <v>1.4648269531280427</v>
      </c>
      <c r="V27" s="16">
        <v>1.846499431062339</v>
      </c>
      <c r="W27" s="16">
        <v>1.994441359125802</v>
      </c>
      <c r="X27" s="16">
        <v>2.2275496484073445</v>
      </c>
      <c r="Y27" s="16">
        <v>2.1997784563453338</v>
      </c>
      <c r="Z27" s="16">
        <v>2.1729855122065542</v>
      </c>
      <c r="AA27" s="16">
        <v>2.400275439409301</v>
      </c>
      <c r="AB27" s="16">
        <v>2.3456551635495027</v>
      </c>
      <c r="AC27" s="16">
        <v>2.4330308862611396</v>
      </c>
      <c r="AD27" s="16">
        <v>2.272055829575312</v>
      </c>
      <c r="AE27" s="16">
        <v>2.265134005758837</v>
      </c>
      <c r="AF27" s="16">
        <v>2.3497969663480465</v>
      </c>
      <c r="AG27" s="16">
        <v>1.872033202836077</v>
      </c>
      <c r="AH27" s="16">
        <v>1.8569301210839126</v>
      </c>
      <c r="AI27" s="16">
        <v>1.811083621112048</v>
      </c>
      <c r="AJ27" s="16">
        <v>1.8418806924768258</v>
      </c>
      <c r="AK27" s="22" t="s">
        <v>14</v>
      </c>
    </row>
    <row r="28" spans="2:37" ht="15">
      <c r="B28" s="43" t="s">
        <v>13</v>
      </c>
      <c r="C28" s="5">
        <v>2637.015</v>
      </c>
      <c r="D28" s="5">
        <v>3542.364</v>
      </c>
      <c r="E28" s="5">
        <v>3173.794</v>
      </c>
      <c r="F28" s="5">
        <v>4319.248</v>
      </c>
      <c r="G28" s="5">
        <v>6772.643</v>
      </c>
      <c r="H28" s="5">
        <v>6738.618</v>
      </c>
      <c r="I28" s="5">
        <v>6006.362</v>
      </c>
      <c r="J28" s="5">
        <v>7665.522</v>
      </c>
      <c r="K28" s="5">
        <v>7706.603</v>
      </c>
      <c r="L28" s="5">
        <v>10438.225999999999</v>
      </c>
      <c r="M28" s="5">
        <v>8881.418</v>
      </c>
      <c r="N28" s="5">
        <v>13341.541</v>
      </c>
      <c r="O28" s="5">
        <v>16745.533000000003</v>
      </c>
      <c r="P28" s="5">
        <v>16316.461</v>
      </c>
      <c r="Q28" s="5">
        <v>15170.591</v>
      </c>
      <c r="R28" s="5">
        <v>25492.079</v>
      </c>
      <c r="S28" s="41">
        <f>48822370/1000</f>
        <v>48822.37</v>
      </c>
      <c r="T28" s="16">
        <v>0.3313844099858168</v>
      </c>
      <c r="U28" s="16">
        <v>0.39904319958891504</v>
      </c>
      <c r="V28" s="16">
        <v>0.316506949749011</v>
      </c>
      <c r="W28" s="16">
        <v>0.42918979592024703</v>
      </c>
      <c r="X28" s="16">
        <v>0.5800161879463649</v>
      </c>
      <c r="Y28" s="16">
        <v>0.47964165046607327</v>
      </c>
      <c r="Z28" s="16">
        <v>0.37979391741550983</v>
      </c>
      <c r="AA28" s="16">
        <v>0.42039087253385193</v>
      </c>
      <c r="AB28" s="16">
        <v>0.3750358239856409</v>
      </c>
      <c r="AC28" s="16">
        <v>0.44400197520095225</v>
      </c>
      <c r="AD28" s="16">
        <v>0.3381388196668836</v>
      </c>
      <c r="AE28" s="16">
        <v>0.42574346082817904</v>
      </c>
      <c r="AF28" s="16">
        <v>0.44550521574116864</v>
      </c>
      <c r="AG28" s="16">
        <v>0.3784200432845244</v>
      </c>
      <c r="AH28" s="16">
        <v>0.30051366222345544</v>
      </c>
      <c r="AI28" s="16">
        <v>0.35167362520555545</v>
      </c>
      <c r="AJ28" s="16">
        <v>0.32533987763773664</v>
      </c>
      <c r="AK28" s="22" t="s">
        <v>12</v>
      </c>
    </row>
    <row r="29" spans="2:37" ht="15">
      <c r="B29" s="43" t="s">
        <v>11</v>
      </c>
      <c r="C29" s="5">
        <v>5688.627</v>
      </c>
      <c r="D29" s="5">
        <v>3845.795</v>
      </c>
      <c r="E29" s="5">
        <v>4643.753</v>
      </c>
      <c r="F29" s="5">
        <v>5697.647</v>
      </c>
      <c r="G29" s="5">
        <v>8857.174</v>
      </c>
      <c r="H29" s="5">
        <v>5671.305</v>
      </c>
      <c r="I29" s="5">
        <v>9537.423</v>
      </c>
      <c r="J29" s="5">
        <v>9135.057</v>
      </c>
      <c r="K29" s="5">
        <v>10549.81</v>
      </c>
      <c r="L29" s="5">
        <v>11332.887</v>
      </c>
      <c r="M29" s="5">
        <v>12756.04</v>
      </c>
      <c r="N29" s="5">
        <v>13290.517</v>
      </c>
      <c r="O29" s="5">
        <v>21671.921</v>
      </c>
      <c r="P29" s="5">
        <v>25438.118</v>
      </c>
      <c r="Q29" s="5">
        <v>29749.788</v>
      </c>
      <c r="R29" s="5">
        <v>101977.891</v>
      </c>
      <c r="S29" s="41">
        <f>209943524/1000</f>
        <v>209943.524</v>
      </c>
      <c r="T29" s="16">
        <v>0.7148697682889128</v>
      </c>
      <c r="U29" s="16">
        <v>0.4332243501128206</v>
      </c>
      <c r="V29" s="16">
        <v>0.463098769932081</v>
      </c>
      <c r="W29" s="16">
        <v>0.5661568757236464</v>
      </c>
      <c r="X29" s="16">
        <v>0.7585375900453718</v>
      </c>
      <c r="Y29" s="16">
        <v>0.40367239847940545</v>
      </c>
      <c r="Z29" s="16">
        <v>0.6030697522425029</v>
      </c>
      <c r="AA29" s="16">
        <v>0.5009827879792755</v>
      </c>
      <c r="AB29" s="16">
        <v>0.5133982749911931</v>
      </c>
      <c r="AC29" s="16">
        <v>0.4820574121243586</v>
      </c>
      <c r="AD29" s="16">
        <v>0.48565581635990496</v>
      </c>
      <c r="AE29" s="16">
        <v>0.4241152280516732</v>
      </c>
      <c r="AF29" s="16">
        <v>0.576568917849946</v>
      </c>
      <c r="AG29" s="16">
        <v>0.5899743648231586</v>
      </c>
      <c r="AH29" s="16">
        <v>0.5893124231120204</v>
      </c>
      <c r="AI29" s="16">
        <v>1.4068265918518055</v>
      </c>
      <c r="AJ29" s="16">
        <v>1.3990103390924122</v>
      </c>
      <c r="AK29" s="22" t="s">
        <v>10</v>
      </c>
    </row>
    <row r="30" spans="2:37" ht="15">
      <c r="B30" s="43" t="s">
        <v>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61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22" t="s">
        <v>8</v>
      </c>
    </row>
    <row r="31" spans="2:37" ht="15">
      <c r="B31" s="44"/>
      <c r="C31" s="5"/>
      <c r="D31" s="5"/>
      <c r="E31" s="5"/>
      <c r="F31" s="5"/>
      <c r="G31" s="19"/>
      <c r="H31" s="19"/>
      <c r="I31" s="19"/>
      <c r="J31" s="19"/>
      <c r="K31" s="19"/>
      <c r="L31" s="19"/>
      <c r="M31" s="19"/>
      <c r="N31" s="19"/>
      <c r="O31" s="19"/>
      <c r="P31" s="5"/>
      <c r="Q31" s="5"/>
      <c r="R31" s="5"/>
      <c r="S31" s="41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20"/>
    </row>
    <row r="32" spans="2:37" ht="15">
      <c r="B32" s="33" t="s">
        <v>7</v>
      </c>
      <c r="C32" s="3">
        <v>-4642.603000000032</v>
      </c>
      <c r="D32" s="3">
        <v>-13707.910000000003</v>
      </c>
      <c r="E32" s="3">
        <v>-17432.089000000065</v>
      </c>
      <c r="F32" s="3">
        <v>-52760.84400000001</v>
      </c>
      <c r="G32" s="3">
        <v>-40081.28899999999</v>
      </c>
      <c r="H32" s="3">
        <v>-17783.189999999944</v>
      </c>
      <c r="I32" s="3">
        <v>-29411.791</v>
      </c>
      <c r="J32" s="3">
        <v>-18542.57500000001</v>
      </c>
      <c r="K32" s="3">
        <v>-23369.54999999999</v>
      </c>
      <c r="L32" s="3">
        <v>-23525.19300000003</v>
      </c>
      <c r="M32" s="3">
        <v>-29931.929000000004</v>
      </c>
      <c r="N32" s="3">
        <v>-47779.33600000001</v>
      </c>
      <c r="O32" s="3">
        <v>-72812.96599999996</v>
      </c>
      <c r="P32" s="3">
        <v>-124747.27</v>
      </c>
      <c r="Q32" s="3">
        <v>-175291.608</v>
      </c>
      <c r="R32" s="3">
        <v>-201507.025</v>
      </c>
      <c r="S32" s="37">
        <f>+-139065185/1000</f>
        <v>-139065.185</v>
      </c>
      <c r="T32" s="38">
        <v>-0.5834196073793261</v>
      </c>
      <c r="U32" s="38">
        <v>-1.5441801763107592</v>
      </c>
      <c r="V32" s="38">
        <v>-1.7384169599990764</v>
      </c>
      <c r="W32" s="38">
        <v>-5.2426755465164305</v>
      </c>
      <c r="X32" s="38">
        <v>-3.4326032619402147</v>
      </c>
      <c r="Y32" s="38">
        <v>-1.265772685460393</v>
      </c>
      <c r="Z32" s="38">
        <v>-1.8597645833028773</v>
      </c>
      <c r="AA32" s="38">
        <v>-1.0169078222297705</v>
      </c>
      <c r="AB32" s="38">
        <v>-1.1372609229285107</v>
      </c>
      <c r="AC32" s="38">
        <v>-1.0006712020781718</v>
      </c>
      <c r="AD32" s="38">
        <v>-1.1395868477773443</v>
      </c>
      <c r="AE32" s="38">
        <v>-1.524691927620086</v>
      </c>
      <c r="AF32" s="38">
        <v>-1.937146827550031</v>
      </c>
      <c r="AG32" s="38">
        <v>-2.8932050469171138</v>
      </c>
      <c r="AH32" s="38">
        <v>-3.4723448201272022</v>
      </c>
      <c r="AI32" s="38">
        <v>-2.7798715823113715</v>
      </c>
      <c r="AJ32" s="38">
        <v>-0.9266950840684138</v>
      </c>
      <c r="AK32" s="21" t="s">
        <v>6</v>
      </c>
    </row>
    <row r="33" spans="2:37" ht="15">
      <c r="B33" s="44"/>
      <c r="C33" s="5"/>
      <c r="D33" s="5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5"/>
      <c r="Q33" s="5"/>
      <c r="R33" s="5"/>
      <c r="S33" s="41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0"/>
    </row>
    <row r="34" spans="2:37" ht="15">
      <c r="B34" s="45" t="s">
        <v>5</v>
      </c>
      <c r="C34" s="5"/>
      <c r="D34" s="5"/>
      <c r="E34" s="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5"/>
      <c r="Q34" s="5"/>
      <c r="R34" s="5"/>
      <c r="S34" s="41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8" t="s">
        <v>4</v>
      </c>
    </row>
    <row r="35" spans="2:37" ht="15">
      <c r="B35" s="46" t="s">
        <v>3</v>
      </c>
      <c r="C35" s="17">
        <v>132163.32400000002</v>
      </c>
      <c r="D35" s="17">
        <v>155314.79200000002</v>
      </c>
      <c r="E35" s="17">
        <v>176369.25600000002</v>
      </c>
      <c r="F35" s="17">
        <v>215018.291</v>
      </c>
      <c r="G35" s="17">
        <v>246059.962</v>
      </c>
      <c r="H35" s="17">
        <v>272375.234</v>
      </c>
      <c r="I35" s="17">
        <v>313470.639</v>
      </c>
      <c r="J35" s="17">
        <v>358238.51</v>
      </c>
      <c r="K35" s="17">
        <v>398839.02</v>
      </c>
      <c r="L35" s="17">
        <v>453300.85400000005</v>
      </c>
      <c r="M35" s="17">
        <v>533824.894</v>
      </c>
      <c r="N35" s="17">
        <v>621557.39</v>
      </c>
      <c r="O35" s="17">
        <v>756848.189</v>
      </c>
      <c r="P35" s="17">
        <v>900087.216</v>
      </c>
      <c r="Q35" s="17">
        <v>1069774.826</v>
      </c>
      <c r="R35" s="17">
        <v>1422692.866</v>
      </c>
      <c r="S35" s="47">
        <f>2630517194/1000</f>
        <v>2630517.194</v>
      </c>
      <c r="T35" s="60">
        <v>16.608500575652528</v>
      </c>
      <c r="U35" s="60">
        <v>17.49603133477159</v>
      </c>
      <c r="V35" s="60">
        <v>17.58844312077673</v>
      </c>
      <c r="W35" s="60">
        <v>21.36567671812554</v>
      </c>
      <c r="X35" s="60">
        <v>21.072830970932234</v>
      </c>
      <c r="Y35" s="60">
        <v>19.387136469502043</v>
      </c>
      <c r="Z35" s="60">
        <v>19.8213564185031</v>
      </c>
      <c r="AA35" s="60">
        <v>19.646437619528985</v>
      </c>
      <c r="AB35" s="60">
        <v>19.40918982116057</v>
      </c>
      <c r="AC35" s="60">
        <v>19.281674351204746</v>
      </c>
      <c r="AD35" s="60">
        <v>20.324110357823407</v>
      </c>
      <c r="AE35" s="60">
        <v>19.83458989646925</v>
      </c>
      <c r="AF35" s="60">
        <v>20.135508121703722</v>
      </c>
      <c r="AG35" s="60">
        <v>20.875301527614788</v>
      </c>
      <c r="AH35" s="60">
        <v>21.191128988693965</v>
      </c>
      <c r="AI35" s="60">
        <v>19.626628245593523</v>
      </c>
      <c r="AJ35" s="60">
        <v>17.529098690209473</v>
      </c>
      <c r="AK35" s="15" t="s">
        <v>2</v>
      </c>
    </row>
    <row r="36" spans="2:37" ht="15">
      <c r="B36" s="46" t="s">
        <v>1</v>
      </c>
      <c r="C36" s="17">
        <v>41320.10599999997</v>
      </c>
      <c r="D36" s="17">
        <v>35044.981</v>
      </c>
      <c r="E36" s="17">
        <v>33229.21599999993</v>
      </c>
      <c r="F36" s="17">
        <v>440.04999999998836</v>
      </c>
      <c r="G36" s="17">
        <v>8217.472999999998</v>
      </c>
      <c r="H36" s="17">
        <v>24448.368000000075</v>
      </c>
      <c r="I36" s="17">
        <v>19004.256</v>
      </c>
      <c r="J36" s="17">
        <v>31443.475</v>
      </c>
      <c r="K36" s="17">
        <v>26543.767000000014</v>
      </c>
      <c r="L36" s="17">
        <v>29479.045999999973</v>
      </c>
      <c r="M36" s="17">
        <v>20314.608000000007</v>
      </c>
      <c r="N36" s="17">
        <v>8932.466999999946</v>
      </c>
      <c r="O36" s="17">
        <v>1148.2460000001593</v>
      </c>
      <c r="P36" s="17">
        <v>-24807.63</v>
      </c>
      <c r="Q36" s="17">
        <v>-41329.299</v>
      </c>
      <c r="R36" s="17">
        <v>-20654.755</v>
      </c>
      <c r="S36" s="47">
        <f>171838015/1000</f>
        <v>171838.015</v>
      </c>
      <c r="T36" s="60">
        <v>5.192552544206764</v>
      </c>
      <c r="U36" s="60">
        <v>3.9477764983419936</v>
      </c>
      <c r="V36" s="60">
        <v>3.3137871578026203</v>
      </c>
      <c r="W36" s="60">
        <v>0.043726354609575496</v>
      </c>
      <c r="X36" s="60">
        <v>0.7037529313167957</v>
      </c>
      <c r="Y36" s="60">
        <v>1.7401870203537235</v>
      </c>
      <c r="Z36" s="60">
        <v>1.2016759618896111</v>
      </c>
      <c r="AA36" s="60">
        <v>1.724416144229494</v>
      </c>
      <c r="AB36" s="60">
        <v>1.2917317174023197</v>
      </c>
      <c r="AC36" s="60">
        <v>1.25392520252385</v>
      </c>
      <c r="AD36" s="60">
        <v>0.7734302755613387</v>
      </c>
      <c r="AE36" s="60">
        <v>0.28504498950409696</v>
      </c>
      <c r="AF36" s="60">
        <v>0.03054842040286235</v>
      </c>
      <c r="AG36" s="60">
        <v>-0.5753517517301372</v>
      </c>
      <c r="AH36" s="60">
        <v>-0.8186905177008723</v>
      </c>
      <c r="AI36" s="60">
        <v>-0.2849407680159226</v>
      </c>
      <c r="AJ36" s="60">
        <v>1.1450849021383345</v>
      </c>
      <c r="AK36" s="15" t="s">
        <v>0</v>
      </c>
    </row>
    <row r="37" spans="2:37" ht="15">
      <c r="B37" s="48"/>
      <c r="C37" s="14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49"/>
      <c r="T37" s="12"/>
      <c r="U37" s="50"/>
      <c r="V37" s="50"/>
      <c r="W37" s="50"/>
      <c r="X37" s="50"/>
      <c r="Y37" s="50"/>
      <c r="Z37" s="50"/>
      <c r="AA37" s="50"/>
      <c r="AB37" s="12"/>
      <c r="AC37" s="12"/>
      <c r="AD37" s="12"/>
      <c r="AE37" s="12"/>
      <c r="AF37" s="12"/>
      <c r="AG37" s="12"/>
      <c r="AH37" s="12"/>
      <c r="AI37" s="12"/>
      <c r="AJ37" s="12"/>
      <c r="AK37" s="11"/>
    </row>
    <row r="38" spans="2:37" ht="15">
      <c r="B38" s="10" t="s">
        <v>50</v>
      </c>
      <c r="C38" s="6"/>
      <c r="D38" s="5"/>
      <c r="E38" s="5"/>
      <c r="F38" s="5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X38" s="51"/>
      <c r="Y38" s="85" t="s">
        <v>51</v>
      </c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</row>
    <row r="39" spans="2:37" ht="15">
      <c r="B39" s="7"/>
      <c r="C39" s="6"/>
      <c r="D39" s="2"/>
      <c r="E39" s="2"/>
      <c r="F39" s="2"/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7" ht="15">
      <c r="B40" s="4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3:37" ht="15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ht="22.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</row>
    <row r="43" spans="11:27" ht="32.25">
      <c r="K43" s="32"/>
      <c r="L43" s="32"/>
      <c r="M43" s="32"/>
      <c r="N43" s="32"/>
      <c r="W43" s="52"/>
      <c r="X43" s="52"/>
      <c r="Y43" s="52"/>
      <c r="Z43" s="52"/>
      <c r="AA43" s="52"/>
    </row>
    <row r="44" spans="11:27" ht="32.25">
      <c r="K44" s="32"/>
      <c r="L44" s="32"/>
      <c r="M44" s="32"/>
      <c r="N44" s="32"/>
      <c r="W44" s="52"/>
      <c r="X44" s="52"/>
      <c r="Y44" s="52"/>
      <c r="Z44" s="52"/>
      <c r="AA44" s="52"/>
    </row>
    <row r="45" spans="11:27" ht="32.25">
      <c r="K45" s="32"/>
      <c r="L45" s="32"/>
      <c r="M45" s="32"/>
      <c r="N45" s="32"/>
      <c r="W45" s="52"/>
      <c r="X45" s="52"/>
      <c r="Y45" s="52"/>
      <c r="Z45" s="52"/>
      <c r="AA45" s="52"/>
    </row>
    <row r="46" spans="11:27" ht="32.25">
      <c r="K46" s="32"/>
      <c r="L46" s="32"/>
      <c r="M46" s="32"/>
      <c r="N46" s="32"/>
      <c r="W46" s="52"/>
      <c r="X46" s="52"/>
      <c r="Y46" s="52"/>
      <c r="Z46" s="52"/>
      <c r="AA46" s="52"/>
    </row>
    <row r="47" spans="11:27" ht="32.25">
      <c r="K47" s="32"/>
      <c r="L47" s="32"/>
      <c r="M47" s="32"/>
      <c r="N47" s="32"/>
      <c r="W47" s="52"/>
      <c r="X47" s="52"/>
      <c r="Y47" s="52"/>
      <c r="Z47" s="52"/>
      <c r="AA47" s="52"/>
    </row>
    <row r="48" spans="11:27" ht="32.25">
      <c r="K48" s="32"/>
      <c r="L48" s="32"/>
      <c r="M48" s="32"/>
      <c r="N48" s="32"/>
      <c r="W48" s="52"/>
      <c r="X48" s="52"/>
      <c r="Y48" s="52"/>
      <c r="Z48" s="52"/>
      <c r="AA48" s="52"/>
    </row>
    <row r="49" spans="11:27" ht="32.25">
      <c r="K49" s="32"/>
      <c r="L49" s="32"/>
      <c r="M49" s="32"/>
      <c r="N49" s="32"/>
      <c r="W49" s="52"/>
      <c r="X49" s="52"/>
      <c r="Y49" s="52"/>
      <c r="Z49" s="52"/>
      <c r="AA49" s="52"/>
    </row>
    <row r="50" spans="11:27" ht="32.25">
      <c r="K50" s="32"/>
      <c r="L50" s="32"/>
      <c r="M50" s="32"/>
      <c r="N50" s="32"/>
      <c r="W50" s="52"/>
      <c r="X50" s="52"/>
      <c r="Y50" s="52"/>
      <c r="Z50" s="52"/>
      <c r="AA50" s="52"/>
    </row>
    <row r="51" spans="11:27" ht="32.25">
      <c r="K51" s="32"/>
      <c r="L51" s="32"/>
      <c r="M51" s="32"/>
      <c r="N51" s="32"/>
      <c r="W51" s="52"/>
      <c r="X51" s="52"/>
      <c r="Y51" s="52"/>
      <c r="Z51" s="52"/>
      <c r="AA51" s="52"/>
    </row>
    <row r="52" spans="11:27" ht="32.25">
      <c r="K52" s="32"/>
      <c r="L52" s="32"/>
      <c r="M52" s="32"/>
      <c r="N52" s="32"/>
      <c r="W52" s="52"/>
      <c r="X52" s="52"/>
      <c r="Y52" s="52"/>
      <c r="Z52" s="52"/>
      <c r="AA52" s="52"/>
    </row>
    <row r="53" spans="11:27" ht="32.25">
      <c r="K53" s="32"/>
      <c r="L53" s="32"/>
      <c r="M53" s="32"/>
      <c r="N53" s="32"/>
      <c r="W53" s="52"/>
      <c r="X53" s="52"/>
      <c r="Y53" s="52"/>
      <c r="Z53" s="52"/>
      <c r="AA53" s="52"/>
    </row>
    <row r="54" spans="11:27" ht="32.25">
      <c r="K54" s="32"/>
      <c r="L54" s="32"/>
      <c r="M54" s="32"/>
      <c r="N54" s="32"/>
      <c r="W54" s="52"/>
      <c r="X54" s="52"/>
      <c r="Y54" s="52"/>
      <c r="Z54" s="52"/>
      <c r="AA54" s="52"/>
    </row>
    <row r="55" spans="11:27" ht="32.25">
      <c r="K55" s="32"/>
      <c r="L55" s="32"/>
      <c r="M55" s="32"/>
      <c r="N55" s="32"/>
      <c r="W55" s="52"/>
      <c r="X55" s="52"/>
      <c r="Y55" s="52"/>
      <c r="Z55" s="52"/>
      <c r="AA55" s="52"/>
    </row>
    <row r="56" spans="11:27" ht="32.25">
      <c r="K56" s="32"/>
      <c r="L56" s="32"/>
      <c r="M56" s="32"/>
      <c r="N56" s="32"/>
      <c r="W56" s="52"/>
      <c r="X56" s="52"/>
      <c r="Y56" s="52"/>
      <c r="Z56" s="52"/>
      <c r="AA56" s="52"/>
    </row>
    <row r="57" spans="11:27" ht="32.25">
      <c r="K57" s="32"/>
      <c r="L57" s="32"/>
      <c r="M57" s="32"/>
      <c r="N57" s="32"/>
      <c r="W57" s="52"/>
      <c r="X57" s="52"/>
      <c r="Y57" s="52"/>
      <c r="Z57" s="52"/>
      <c r="AA57" s="52"/>
    </row>
    <row r="58" spans="11:27" ht="32.25">
      <c r="K58" s="32"/>
      <c r="L58" s="32"/>
      <c r="M58" s="32"/>
      <c r="N58" s="32"/>
      <c r="W58" s="52"/>
      <c r="X58" s="52"/>
      <c r="Y58" s="52"/>
      <c r="Z58" s="52"/>
      <c r="AA58" s="52"/>
    </row>
    <row r="59" spans="11:27" ht="32.25">
      <c r="K59" s="32"/>
      <c r="L59" s="32"/>
      <c r="M59" s="32"/>
      <c r="N59" s="32"/>
      <c r="W59" s="52"/>
      <c r="X59" s="52"/>
      <c r="Y59" s="52"/>
      <c r="Z59" s="52"/>
      <c r="AA59" s="52"/>
    </row>
    <row r="60" spans="11:27" ht="32.25">
      <c r="K60" s="32"/>
      <c r="L60" s="32"/>
      <c r="M60" s="32"/>
      <c r="N60" s="32"/>
      <c r="W60" s="52"/>
      <c r="X60" s="52"/>
      <c r="Y60" s="52"/>
      <c r="Z60" s="52"/>
      <c r="AA60" s="52"/>
    </row>
    <row r="61" spans="11:27" ht="32.25">
      <c r="K61" s="32"/>
      <c r="L61" s="32"/>
      <c r="M61" s="32"/>
      <c r="N61" s="32"/>
      <c r="W61" s="52"/>
      <c r="X61" s="52"/>
      <c r="Y61" s="52"/>
      <c r="Z61" s="52"/>
      <c r="AA61" s="52"/>
    </row>
    <row r="62" spans="11:27" ht="32.25">
      <c r="K62" s="32"/>
      <c r="L62" s="32"/>
      <c r="M62" s="32"/>
      <c r="N62" s="32"/>
      <c r="W62" s="52"/>
      <c r="X62" s="52"/>
      <c r="Y62" s="52"/>
      <c r="Z62" s="52"/>
      <c r="AA62" s="52"/>
    </row>
    <row r="63" spans="11:27" ht="32.25">
      <c r="K63" s="32"/>
      <c r="L63" s="32"/>
      <c r="M63" s="32"/>
      <c r="N63" s="32"/>
      <c r="W63" s="52"/>
      <c r="X63" s="52"/>
      <c r="Y63" s="52"/>
      <c r="Z63" s="52"/>
      <c r="AA63" s="52"/>
    </row>
    <row r="64" spans="11:27" ht="32.25">
      <c r="K64" s="32"/>
      <c r="L64" s="32"/>
      <c r="M64" s="32"/>
      <c r="N64" s="32"/>
      <c r="W64" s="52"/>
      <c r="X64" s="52"/>
      <c r="Y64" s="52"/>
      <c r="Z64" s="52"/>
      <c r="AA64" s="52"/>
    </row>
    <row r="65" spans="11:27" ht="32.25">
      <c r="K65" s="32"/>
      <c r="L65" s="32"/>
      <c r="M65" s="32"/>
      <c r="N65" s="32"/>
      <c r="W65" s="52"/>
      <c r="X65" s="52"/>
      <c r="Y65" s="52"/>
      <c r="Z65" s="52"/>
      <c r="AA65" s="52"/>
    </row>
    <row r="66" spans="11:14" ht="32.25">
      <c r="K66" s="32"/>
      <c r="L66" s="32"/>
      <c r="M66" s="32"/>
      <c r="N66" s="32"/>
    </row>
    <row r="67" spans="11:14" ht="32.25">
      <c r="K67" s="32"/>
      <c r="L67" s="32"/>
      <c r="M67" s="32"/>
      <c r="N67" s="32"/>
    </row>
    <row r="68" spans="11:14" ht="32.25">
      <c r="K68" s="32"/>
      <c r="L68" s="32"/>
      <c r="M68" s="32"/>
      <c r="N68" s="32"/>
    </row>
    <row r="69" spans="11:14" ht="32.25">
      <c r="K69" s="32"/>
      <c r="L69" s="32"/>
      <c r="M69" s="32"/>
      <c r="N69" s="32"/>
    </row>
    <row r="70" spans="11:14" ht="32.25">
      <c r="K70" s="32"/>
      <c r="L70" s="32"/>
      <c r="M70" s="32"/>
      <c r="N70" s="32"/>
    </row>
    <row r="71" spans="11:14" ht="32.25">
      <c r="K71" s="32"/>
      <c r="L71" s="32"/>
      <c r="M71" s="32"/>
      <c r="N71" s="32"/>
    </row>
    <row r="72" spans="11:14" ht="32.25">
      <c r="K72" s="32"/>
      <c r="L72" s="32"/>
      <c r="M72" s="32"/>
      <c r="N72" s="32"/>
    </row>
    <row r="73" spans="11:14" ht="32.25">
      <c r="K73" s="32"/>
      <c r="L73" s="32"/>
      <c r="M73" s="32"/>
      <c r="N73" s="32"/>
    </row>
    <row r="74" spans="11:14" ht="32.25">
      <c r="K74" s="32"/>
      <c r="L74" s="32"/>
      <c r="M74" s="32"/>
      <c r="N74" s="32"/>
    </row>
    <row r="75" spans="11:14" ht="32.25">
      <c r="K75" s="32"/>
      <c r="L75" s="32"/>
      <c r="M75" s="32"/>
      <c r="N75" s="32"/>
    </row>
    <row r="76" spans="11:14" ht="32.25">
      <c r="K76" s="32"/>
      <c r="L76" s="32"/>
      <c r="M76" s="32"/>
      <c r="N76" s="32"/>
    </row>
    <row r="77" spans="11:14" ht="32.25">
      <c r="K77" s="32"/>
      <c r="L77" s="32"/>
      <c r="M77" s="32"/>
      <c r="N77" s="32"/>
    </row>
    <row r="78" spans="11:14" ht="32.25">
      <c r="K78" s="32"/>
      <c r="L78" s="32"/>
      <c r="M78" s="32"/>
      <c r="N78" s="32"/>
    </row>
    <row r="79" spans="11:14" ht="32.25">
      <c r="K79" s="32"/>
      <c r="L79" s="32"/>
      <c r="M79" s="32"/>
      <c r="N79" s="32"/>
    </row>
    <row r="80" spans="11:14" ht="32.25">
      <c r="K80" s="32"/>
      <c r="L80" s="32"/>
      <c r="M80" s="32"/>
      <c r="N80" s="32"/>
    </row>
    <row r="81" spans="11:14" ht="32.25">
      <c r="K81" s="32"/>
      <c r="L81" s="32"/>
      <c r="M81" s="32"/>
      <c r="N81" s="32"/>
    </row>
    <row r="82" spans="11:14" ht="32.25">
      <c r="K82" s="32"/>
      <c r="L82" s="32"/>
      <c r="M82" s="32"/>
      <c r="N82" s="32"/>
    </row>
    <row r="83" spans="11:14" ht="32.25">
      <c r="K83" s="32"/>
      <c r="L83" s="32"/>
      <c r="M83" s="32"/>
      <c r="N83" s="32"/>
    </row>
    <row r="84" spans="11:14" ht="32.25">
      <c r="K84" s="32"/>
      <c r="L84" s="32"/>
      <c r="M84" s="32"/>
      <c r="N84" s="32"/>
    </row>
    <row r="107" ht="15">
      <c r="X107" s="53"/>
    </row>
    <row r="108" ht="15">
      <c r="X108" s="53"/>
    </row>
    <row r="109" ht="15">
      <c r="X109" s="53"/>
    </row>
    <row r="110" ht="15">
      <c r="X110" s="53"/>
    </row>
    <row r="111" ht="15">
      <c r="X111" s="53"/>
    </row>
    <row r="112" ht="15">
      <c r="X112" s="53"/>
    </row>
    <row r="113" ht="15">
      <c r="X113" s="53"/>
    </row>
    <row r="114" ht="15">
      <c r="X114" s="53"/>
    </row>
    <row r="115" ht="15">
      <c r="X115" s="53"/>
    </row>
    <row r="116" ht="15">
      <c r="X116" s="53"/>
    </row>
    <row r="117" ht="15">
      <c r="X117" s="53"/>
    </row>
    <row r="118" ht="15">
      <c r="X118" s="53"/>
    </row>
    <row r="119" ht="15">
      <c r="X119" s="53"/>
    </row>
    <row r="120" ht="15">
      <c r="X120" s="53"/>
    </row>
    <row r="121" ht="15">
      <c r="X121" s="53"/>
    </row>
    <row r="122" ht="15">
      <c r="X122" s="53"/>
    </row>
    <row r="123" ht="15">
      <c r="X123" s="53"/>
    </row>
    <row r="124" ht="15">
      <c r="X124" s="53"/>
    </row>
    <row r="125" ht="15">
      <c r="X125" s="53"/>
    </row>
    <row r="126" ht="15">
      <c r="X126" s="53"/>
    </row>
    <row r="127" ht="15">
      <c r="X127" s="53"/>
    </row>
    <row r="128" ht="15">
      <c r="X128" s="53"/>
    </row>
    <row r="129" ht="15">
      <c r="X129" s="53"/>
    </row>
    <row r="130" ht="15">
      <c r="X130" s="53"/>
    </row>
    <row r="131" ht="15">
      <c r="X131" s="53"/>
    </row>
    <row r="132" ht="15">
      <c r="X132" s="53"/>
    </row>
    <row r="133" ht="15">
      <c r="X133" s="53"/>
    </row>
    <row r="134" ht="15">
      <c r="X134" s="54"/>
    </row>
    <row r="135" spans="23:24" ht="32.25">
      <c r="W135" s="55"/>
      <c r="X135" s="54"/>
    </row>
    <row r="136" spans="23:24" ht="32.25">
      <c r="W136" s="55"/>
      <c r="X136" s="54"/>
    </row>
    <row r="137" spans="23:24" ht="32.25">
      <c r="W137" s="55"/>
      <c r="X137" s="54"/>
    </row>
    <row r="138" spans="23:24" ht="32.25">
      <c r="W138" s="55"/>
      <c r="X138" s="54"/>
    </row>
    <row r="139" spans="23:24" ht="32.25">
      <c r="W139" s="55"/>
      <c r="X139" s="54"/>
    </row>
    <row r="140" spans="23:24" ht="32.25">
      <c r="W140" s="55"/>
      <c r="X140" s="54"/>
    </row>
    <row r="141" spans="23:24" ht="32.25">
      <c r="W141" s="55"/>
      <c r="X141" s="54"/>
    </row>
    <row r="142" spans="23:24" ht="32.25">
      <c r="W142" s="55"/>
      <c r="X142" s="54"/>
    </row>
    <row r="143" spans="23:24" ht="32.25">
      <c r="W143" s="55"/>
      <c r="X143" s="54"/>
    </row>
    <row r="144" spans="23:24" ht="32.25">
      <c r="W144" s="55"/>
      <c r="X144" s="54"/>
    </row>
    <row r="145" spans="23:24" ht="32.25">
      <c r="W145" s="55"/>
      <c r="X145" s="54"/>
    </row>
    <row r="146" spans="23:24" ht="32.25">
      <c r="W146" s="55"/>
      <c r="X146" s="54"/>
    </row>
    <row r="147" spans="23:24" ht="32.25">
      <c r="W147" s="55"/>
      <c r="X147" s="54"/>
    </row>
    <row r="148" spans="23:24" ht="32.25">
      <c r="W148" s="55"/>
      <c r="X148" s="54"/>
    </row>
    <row r="149" spans="23:24" ht="32.25">
      <c r="W149" s="55"/>
      <c r="X149" s="54"/>
    </row>
    <row r="150" spans="23:24" ht="32.25">
      <c r="W150" s="55"/>
      <c r="X150" s="54"/>
    </row>
    <row r="151" spans="23:24" ht="32.25">
      <c r="W151" s="55"/>
      <c r="X151" s="54"/>
    </row>
    <row r="152" spans="23:24" ht="32.25">
      <c r="W152" s="55"/>
      <c r="X152" s="54"/>
    </row>
    <row r="153" spans="23:24" ht="32.25">
      <c r="W153" s="55"/>
      <c r="X153" s="54"/>
    </row>
    <row r="154" spans="23:24" ht="32.25">
      <c r="W154" s="55"/>
      <c r="X154" s="54"/>
    </row>
    <row r="155" spans="23:24" ht="32.25">
      <c r="W155" s="55"/>
      <c r="X155" s="54"/>
    </row>
    <row r="156" spans="23:24" ht="32.25">
      <c r="W156" s="55"/>
      <c r="X156" s="54"/>
    </row>
    <row r="157" spans="23:24" ht="32.25">
      <c r="W157" s="55"/>
      <c r="X157" s="54"/>
    </row>
  </sheetData>
  <sheetProtection/>
  <mergeCells count="7">
    <mergeCell ref="C5:S5"/>
    <mergeCell ref="C6:S6"/>
    <mergeCell ref="B42:AK42"/>
    <mergeCell ref="Y38:AK38"/>
    <mergeCell ref="C9:D9"/>
    <mergeCell ref="T5:AJ5"/>
    <mergeCell ref="T6:AJ6"/>
  </mergeCells>
  <printOptions/>
  <pageMargins left="0" right="0" top="0" bottom="0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</dc:creator>
  <cp:keywords/>
  <dc:description/>
  <cp:lastModifiedBy>SEZEN YAZAL</cp:lastModifiedBy>
  <cp:lastPrinted>2020-02-20T13:16:39Z</cp:lastPrinted>
  <dcterms:created xsi:type="dcterms:W3CDTF">2013-03-04T08:35:39Z</dcterms:created>
  <dcterms:modified xsi:type="dcterms:W3CDTF">2023-06-26T09:30:23Z</dcterms:modified>
  <cp:category/>
  <cp:version/>
  <cp:contentType/>
  <cp:contentStatus/>
</cp:coreProperties>
</file>