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Tablo 6.1" sheetId="1" r:id="rId1"/>
  </sheets>
  <definedNames>
    <definedName name="_xlnm.Print_Area" localSheetId="0">'Tablo 6.1'!$B$2:$X$30</definedName>
  </definedNames>
  <calcPr fullCalcOnLoad="1"/>
</workbook>
</file>

<file path=xl/sharedStrings.xml><?xml version="1.0" encoding="utf-8"?>
<sst xmlns="http://schemas.openxmlformats.org/spreadsheetml/2006/main" count="49" uniqueCount="49">
  <si>
    <t>Primary Balance</t>
  </si>
  <si>
    <t>Faiz Dışı Denge</t>
  </si>
  <si>
    <t>Budget Balance</t>
  </si>
  <si>
    <t>Bütçe Dengesi</t>
  </si>
  <si>
    <t>Contingency</t>
  </si>
  <si>
    <t>Yedek Ödenekler</t>
  </si>
  <si>
    <t>Lending</t>
  </si>
  <si>
    <t>Borç Verme</t>
  </si>
  <si>
    <t>Capital Transfers</t>
  </si>
  <si>
    <t>Sermaye Transferleri</t>
  </si>
  <si>
    <t>Capital Expenditures</t>
  </si>
  <si>
    <t>Sermaye Giderleri</t>
  </si>
  <si>
    <t>Current Transfers</t>
  </si>
  <si>
    <t>Cari Transferler</t>
  </si>
  <si>
    <t>Interest Payments</t>
  </si>
  <si>
    <t>Faiz Harcamaları</t>
  </si>
  <si>
    <t>Purc. of Goods and Services</t>
  </si>
  <si>
    <t>Mal ve Hizmet Alımları</t>
  </si>
  <si>
    <t>Govern. Premiums to S.S.I</t>
  </si>
  <si>
    <t xml:space="preserve">Sos. Güv. Kur. Devlet Primi </t>
  </si>
  <si>
    <t>Personnel Expenditures</t>
  </si>
  <si>
    <t>Personel Giderleri</t>
  </si>
  <si>
    <t>Expenditures</t>
  </si>
  <si>
    <t>Harcamalar</t>
  </si>
  <si>
    <t>Reg. and Super. Agencies Rev.</t>
  </si>
  <si>
    <t>Düz. ve Denetleyici Kur. Gelirleri</t>
  </si>
  <si>
    <t>Special Budget Revenues</t>
  </si>
  <si>
    <t>Özel Bütçe Gelirleri</t>
  </si>
  <si>
    <t>Receivable Collections</t>
  </si>
  <si>
    <t>Alacaklardan Tahsilatlar</t>
  </si>
  <si>
    <t>Grants and Aids</t>
  </si>
  <si>
    <t>Alınan Bağış ve Yardımlar</t>
  </si>
  <si>
    <t>Capital Income</t>
  </si>
  <si>
    <t>Sermaye Gelirleri</t>
  </si>
  <si>
    <t>Non-Tax Revenues</t>
  </si>
  <si>
    <t>Vergi Dışı Gelirler</t>
  </si>
  <si>
    <t>Tax Revenues</t>
  </si>
  <si>
    <t>Vergi Gelirleri</t>
  </si>
  <si>
    <t>General Budget Revenues</t>
  </si>
  <si>
    <t>Genel Bütçe Gelirleri</t>
  </si>
  <si>
    <t>Revenues</t>
  </si>
  <si>
    <t>Gelirler</t>
  </si>
  <si>
    <t xml:space="preserve"> </t>
  </si>
  <si>
    <t>(In Millions of TR)</t>
  </si>
  <si>
    <t>Table: VI.1- Central Government Budget Summary (Appropriations)</t>
  </si>
  <si>
    <t>(Milyon TL)</t>
  </si>
  <si>
    <t>Tablo: VI.1- Merkezi Yönetim Bütçesi Özeti (Başlangıç Ödeneği/Tahmini)</t>
  </si>
  <si>
    <r>
      <t>Kaynak:</t>
    </r>
    <r>
      <rPr>
        <sz val="11"/>
        <color indexed="8"/>
        <rFont val="Arial Tur"/>
        <family val="2"/>
      </rPr>
      <t xml:space="preserve"> Hazine ve Maliye Bakanlığı</t>
    </r>
  </si>
  <si>
    <r>
      <t>Source:</t>
    </r>
    <r>
      <rPr>
        <sz val="11"/>
        <color indexed="8"/>
        <rFont val="Arial Tur"/>
        <family val="2"/>
      </rPr>
      <t xml:space="preserve"> Ministry of Treasury and Finance</t>
    </r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</si>
</sst>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 Tur"/>
      <family val="1"/>
    </font>
    <font>
      <sz val="12"/>
      <color indexed="8"/>
      <name val="Arial Tur"/>
      <family val="2"/>
    </font>
    <font>
      <sz val="11"/>
      <color indexed="8"/>
      <name val="Arial Tur"/>
      <family val="2"/>
    </font>
    <font>
      <b/>
      <sz val="11"/>
      <color indexed="8"/>
      <name val="Arial Tur"/>
      <family val="2"/>
    </font>
    <font>
      <b/>
      <sz val="12"/>
      <color indexed="8"/>
      <name val="Times New Roman Tur"/>
      <family val="1"/>
    </font>
    <font>
      <b/>
      <sz val="12"/>
      <color indexed="8"/>
      <name val="Arial Tur"/>
      <family val="2"/>
    </font>
    <font>
      <b/>
      <sz val="12"/>
      <name val="Arial TUR"/>
      <family val="2"/>
    </font>
    <font>
      <b/>
      <sz val="14"/>
      <color indexed="8"/>
      <name val="Arial Tur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1" fontId="3" fillId="33" borderId="0" xfId="49" applyNumberFormat="1" applyFont="1" applyFill="1">
      <alignment/>
      <protection/>
    </xf>
    <xf numFmtId="1" fontId="3" fillId="33" borderId="0" xfId="49" applyNumberFormat="1" applyFont="1" applyFill="1" applyAlignment="1">
      <alignment horizontal="right"/>
      <protection/>
    </xf>
    <xf numFmtId="1" fontId="4" fillId="33" borderId="0" xfId="49" applyNumberFormat="1" applyFont="1" applyFill="1" applyAlignment="1">
      <alignment horizontal="right"/>
      <protection/>
    </xf>
    <xf numFmtId="1" fontId="4" fillId="33" borderId="0" xfId="49" applyNumberFormat="1" applyFont="1" applyFill="1">
      <alignment/>
      <protection/>
    </xf>
    <xf numFmtId="1" fontId="4" fillId="33" borderId="0" xfId="49" applyNumberFormat="1" applyFont="1" applyFill="1" applyAlignment="1">
      <alignment horizontal="left" indent="7"/>
      <protection/>
    </xf>
    <xf numFmtId="1" fontId="5" fillId="33" borderId="0" xfId="49" applyNumberFormat="1" applyFont="1" applyFill="1">
      <alignment/>
      <protection/>
    </xf>
    <xf numFmtId="1" fontId="5" fillId="33" borderId="0" xfId="49" applyNumberFormat="1" applyFont="1" applyFill="1" applyBorder="1" applyAlignment="1">
      <alignment horizontal="left" indent="7"/>
      <protection/>
    </xf>
    <xf numFmtId="1" fontId="5" fillId="33" borderId="0" xfId="49" applyNumberFormat="1" applyFont="1" applyFill="1" applyBorder="1" applyAlignment="1">
      <alignment horizontal="left"/>
      <protection/>
    </xf>
    <xf numFmtId="1" fontId="6" fillId="33" borderId="0" xfId="49" applyNumberFormat="1" applyFont="1" applyFill="1" applyBorder="1" applyAlignment="1">
      <alignment horizontal="left" indent="7"/>
      <protection/>
    </xf>
    <xf numFmtId="1" fontId="6" fillId="33" borderId="0" xfId="49" applyNumberFormat="1" applyFont="1" applyFill="1">
      <alignment/>
      <protection/>
    </xf>
    <xf numFmtId="1" fontId="7" fillId="33" borderId="0" xfId="49" applyNumberFormat="1" applyFont="1" applyFill="1">
      <alignment/>
      <protection/>
    </xf>
    <xf numFmtId="1" fontId="3" fillId="33" borderId="10" xfId="49" applyNumberFormat="1" applyFont="1" applyFill="1" applyBorder="1">
      <alignment/>
      <protection/>
    </xf>
    <xf numFmtId="1" fontId="8" fillId="33" borderId="11" xfId="49" applyNumberFormat="1" applyFont="1" applyFill="1" applyBorder="1">
      <alignment/>
      <protection/>
    </xf>
    <xf numFmtId="3" fontId="8" fillId="33" borderId="11" xfId="49" applyNumberFormat="1" applyFont="1" applyFill="1" applyBorder="1" applyAlignment="1">
      <alignment horizontal="right"/>
      <protection/>
    </xf>
    <xf numFmtId="1" fontId="8" fillId="33" borderId="12" xfId="49" applyNumberFormat="1" applyFont="1" applyFill="1" applyBorder="1">
      <alignment/>
      <protection/>
    </xf>
    <xf numFmtId="1" fontId="3" fillId="33" borderId="13" xfId="49" applyNumberFormat="1" applyFont="1" applyFill="1" applyBorder="1">
      <alignment/>
      <protection/>
    </xf>
    <xf numFmtId="1" fontId="8" fillId="33" borderId="0" xfId="49" applyNumberFormat="1" applyFont="1" applyFill="1" applyBorder="1">
      <alignment/>
      <protection/>
    </xf>
    <xf numFmtId="3" fontId="8" fillId="33" borderId="0" xfId="49" applyNumberFormat="1" applyFont="1" applyFill="1" applyBorder="1" applyAlignment="1">
      <alignment horizontal="right"/>
      <protection/>
    </xf>
    <xf numFmtId="1" fontId="8" fillId="33" borderId="14" xfId="49" applyNumberFormat="1" applyFont="1" applyFill="1" applyBorder="1">
      <alignment/>
      <protection/>
    </xf>
    <xf numFmtId="1" fontId="4" fillId="33" borderId="0" xfId="49" applyNumberFormat="1" applyFont="1" applyFill="1" applyBorder="1">
      <alignment/>
      <protection/>
    </xf>
    <xf numFmtId="3" fontId="4" fillId="33" borderId="0" xfId="49" applyNumberFormat="1" applyFont="1" applyFill="1" applyBorder="1" applyAlignment="1">
      <alignment horizontal="right"/>
      <protection/>
    </xf>
    <xf numFmtId="1" fontId="4" fillId="33" borderId="14" xfId="49" applyNumberFormat="1" applyFont="1" applyFill="1" applyBorder="1">
      <alignment/>
      <protection/>
    </xf>
    <xf numFmtId="1" fontId="4" fillId="33" borderId="0" xfId="49" applyNumberFormat="1" applyFont="1" applyFill="1" applyBorder="1" applyAlignment="1">
      <alignment horizontal="left" indent="1"/>
      <protection/>
    </xf>
    <xf numFmtId="3" fontId="4" fillId="33" borderId="14" xfId="49" applyNumberFormat="1" applyFont="1" applyFill="1" applyBorder="1" applyAlignment="1">
      <alignment horizontal="left" indent="1"/>
      <protection/>
    </xf>
    <xf numFmtId="3" fontId="8" fillId="33" borderId="14" xfId="49" applyNumberFormat="1" applyFont="1" applyFill="1" applyBorder="1">
      <alignment/>
      <protection/>
    </xf>
    <xf numFmtId="3" fontId="4" fillId="33" borderId="14" xfId="49" applyNumberFormat="1" applyFont="1" applyFill="1" applyBorder="1">
      <alignment/>
      <protection/>
    </xf>
    <xf numFmtId="1" fontId="8" fillId="33" borderId="0" xfId="49" applyNumberFormat="1" applyFont="1" applyFill="1" applyBorder="1" applyAlignment="1">
      <alignment horizontal="left" indent="1"/>
      <protection/>
    </xf>
    <xf numFmtId="3" fontId="8" fillId="33" borderId="14" xfId="49" applyNumberFormat="1" applyFont="1" applyFill="1" applyBorder="1" applyAlignment="1">
      <alignment horizontal="left" indent="1"/>
      <protection/>
    </xf>
    <xf numFmtId="1" fontId="4" fillId="33" borderId="0" xfId="49" applyNumberFormat="1" applyFont="1" applyFill="1" applyBorder="1" applyAlignment="1">
      <alignment horizontal="left" indent="2"/>
      <protection/>
    </xf>
    <xf numFmtId="3" fontId="4" fillId="33" borderId="14" xfId="49" applyNumberFormat="1" applyFont="1" applyFill="1" applyBorder="1" applyAlignment="1">
      <alignment horizontal="left" indent="3"/>
      <protection/>
    </xf>
    <xf numFmtId="1" fontId="8" fillId="33" borderId="10" xfId="49" applyNumberFormat="1" applyFont="1" applyFill="1" applyBorder="1">
      <alignment/>
      <protection/>
    </xf>
    <xf numFmtId="1" fontId="2" fillId="33" borderId="11" xfId="49" applyNumberFormat="1" applyFill="1" applyBorder="1" applyAlignment="1">
      <alignment/>
      <protection/>
    </xf>
    <xf numFmtId="1" fontId="8" fillId="33" borderId="11" xfId="49" applyNumberFormat="1" applyFont="1" applyFill="1" applyBorder="1" applyAlignment="1">
      <alignment horizontal="center"/>
      <protection/>
    </xf>
    <xf numFmtId="1" fontId="8" fillId="33" borderId="13" xfId="49" applyNumberFormat="1" applyFont="1" applyFill="1" applyBorder="1">
      <alignment/>
      <protection/>
    </xf>
    <xf numFmtId="1" fontId="2" fillId="33" borderId="0" xfId="49" applyNumberFormat="1" applyFill="1" applyBorder="1" applyAlignment="1">
      <alignment horizontal="center"/>
      <protection/>
    </xf>
    <xf numFmtId="1" fontId="9" fillId="33" borderId="0" xfId="49" applyNumberFormat="1" applyFont="1" applyFill="1" applyBorder="1" applyAlignment="1">
      <alignment horizontal="right"/>
      <protection/>
    </xf>
    <xf numFmtId="1" fontId="8" fillId="33" borderId="0" xfId="49" applyNumberFormat="1" applyFont="1" applyFill="1" applyBorder="1" applyAlignment="1">
      <alignment horizontal="right"/>
      <protection/>
    </xf>
    <xf numFmtId="1" fontId="8" fillId="33" borderId="15" xfId="49" applyNumberFormat="1" applyFont="1" applyFill="1" applyBorder="1" applyAlignment="1">
      <alignment horizontal="right"/>
      <protection/>
    </xf>
    <xf numFmtId="1" fontId="2" fillId="33" borderId="16" xfId="49" applyNumberFormat="1" applyFill="1" applyBorder="1" applyAlignment="1">
      <alignment/>
      <protection/>
    </xf>
    <xf numFmtId="1" fontId="10" fillId="33" borderId="17" xfId="49" applyNumberFormat="1" applyFont="1" applyFill="1" applyBorder="1" applyAlignment="1">
      <alignment vertical="center"/>
      <protection/>
    </xf>
    <xf numFmtId="1" fontId="8" fillId="33" borderId="0" xfId="49" applyNumberFormat="1" applyFont="1" applyFill="1" applyAlignment="1">
      <alignment horizontal="right"/>
      <protection/>
    </xf>
    <xf numFmtId="1" fontId="8" fillId="33" borderId="0" xfId="49" applyNumberFormat="1" applyFont="1" applyFill="1">
      <alignment/>
      <protection/>
    </xf>
    <xf numFmtId="1" fontId="2" fillId="33" borderId="0" xfId="49" applyNumberFormat="1" applyFill="1" applyAlignment="1">
      <alignment/>
      <protection/>
    </xf>
    <xf numFmtId="1" fontId="10" fillId="33" borderId="0" xfId="49" applyNumberFormat="1" applyFont="1" applyFill="1" applyAlignment="1">
      <alignment/>
      <protection/>
    </xf>
    <xf numFmtId="1" fontId="2" fillId="33" borderId="0" xfId="49" applyNumberFormat="1" applyFill="1" applyAlignment="1">
      <alignment/>
      <protection/>
    </xf>
    <xf numFmtId="1" fontId="10" fillId="33" borderId="0" xfId="49" applyNumberFormat="1" applyFont="1" applyFill="1" applyBorder="1" applyAlignment="1">
      <alignment vertical="center"/>
      <protection/>
    </xf>
    <xf numFmtId="1" fontId="2" fillId="33" borderId="0" xfId="49" applyNumberFormat="1" applyFill="1" applyBorder="1" applyAlignment="1">
      <alignment/>
      <protection/>
    </xf>
    <xf numFmtId="1" fontId="6" fillId="33" borderId="16" xfId="49" applyNumberFormat="1" applyFont="1" applyFill="1" applyBorder="1" applyAlignment="1">
      <alignment horizontal="right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[0]_2004_iller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82"/>
  <sheetViews>
    <sheetView tabSelected="1" zoomScale="90" zoomScaleNormal="90" zoomScalePageLayoutView="0" workbookViewId="0" topLeftCell="A1">
      <selection activeCell="U10" sqref="U10"/>
    </sheetView>
  </sheetViews>
  <sheetFormatPr defaultColWidth="10.00390625" defaultRowHeight="15"/>
  <cols>
    <col min="1" max="1" width="10.00390625" style="1" customWidth="1"/>
    <col min="2" max="2" width="12.28125" style="1" customWidth="1"/>
    <col min="3" max="3" width="29.57421875" style="1" customWidth="1"/>
    <col min="4" max="5" width="13.7109375" style="1" hidden="1" customWidth="1"/>
    <col min="6" max="8" width="13.7109375" style="2" hidden="1" customWidth="1"/>
    <col min="9" max="11" width="12.57421875" style="2" hidden="1" customWidth="1"/>
    <col min="12" max="15" width="14.00390625" style="2" customWidth="1"/>
    <col min="16" max="18" width="14.140625" style="2" customWidth="1"/>
    <col min="19" max="19" width="16.00390625" style="2" bestFit="1" customWidth="1"/>
    <col min="20" max="21" width="16.00390625" style="2" customWidth="1"/>
    <col min="22" max="22" width="1.7109375" style="2" customWidth="1"/>
    <col min="23" max="23" width="15.421875" style="2" customWidth="1"/>
    <col min="24" max="24" width="25.57421875" style="1" customWidth="1"/>
    <col min="25" max="16384" width="10.00390625" style="1" customWidth="1"/>
  </cols>
  <sheetData>
    <row r="1" spans="2:33" ht="15.75">
      <c r="B1" s="42"/>
      <c r="C1" s="42"/>
      <c r="D1" s="42"/>
      <c r="E1" s="42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2:33" ht="18">
      <c r="B2" s="44" t="s">
        <v>46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1" t="s">
        <v>45</v>
      </c>
      <c r="Y2" s="11"/>
      <c r="Z2" s="11"/>
      <c r="AA2" s="11"/>
      <c r="AB2" s="11"/>
      <c r="AC2" s="11"/>
      <c r="AD2" s="11"/>
      <c r="AE2" s="11"/>
      <c r="AF2" s="11"/>
      <c r="AG2" s="11"/>
    </row>
    <row r="3" spans="2:33" ht="18">
      <c r="B3" s="46" t="s">
        <v>44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1" t="s">
        <v>43</v>
      </c>
      <c r="Y3" s="11"/>
      <c r="Z3" s="11"/>
      <c r="AA3" s="11"/>
      <c r="AB3" s="11"/>
      <c r="AC3" s="11"/>
      <c r="AD3" s="11"/>
      <c r="AE3" s="11"/>
      <c r="AF3" s="11"/>
      <c r="AG3" s="11"/>
    </row>
    <row r="4" spans="2:33" ht="18"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8"/>
      <c r="Y4" s="11"/>
      <c r="Z4" s="11"/>
      <c r="AA4" s="11"/>
      <c r="AB4" s="11"/>
      <c r="AC4" s="11"/>
      <c r="AD4" s="11"/>
      <c r="AE4" s="11"/>
      <c r="AF4" s="11"/>
      <c r="AG4" s="11"/>
    </row>
    <row r="5" spans="2:33" ht="15.75">
      <c r="B5" s="19"/>
      <c r="C5" s="17"/>
      <c r="D5" s="37">
        <v>2006</v>
      </c>
      <c r="E5" s="36">
        <v>2007</v>
      </c>
      <c r="F5" s="36">
        <v>2008</v>
      </c>
      <c r="G5" s="36">
        <v>2009</v>
      </c>
      <c r="H5" s="36">
        <v>2010</v>
      </c>
      <c r="I5" s="36">
        <v>2011</v>
      </c>
      <c r="J5" s="36">
        <v>2012</v>
      </c>
      <c r="K5" s="36">
        <v>2013</v>
      </c>
      <c r="L5" s="36">
        <v>2014</v>
      </c>
      <c r="M5" s="36">
        <v>2015</v>
      </c>
      <c r="N5" s="36">
        <v>2016</v>
      </c>
      <c r="O5" s="36">
        <v>2017</v>
      </c>
      <c r="P5" s="36">
        <v>2018</v>
      </c>
      <c r="Q5" s="36">
        <v>2019</v>
      </c>
      <c r="R5" s="36">
        <v>2020</v>
      </c>
      <c r="S5" s="36">
        <v>2021</v>
      </c>
      <c r="T5" s="36">
        <v>2022</v>
      </c>
      <c r="U5" s="36">
        <v>2023</v>
      </c>
      <c r="V5" s="36"/>
      <c r="W5" s="35"/>
      <c r="X5" s="34"/>
      <c r="Y5" s="11"/>
      <c r="Z5" s="11"/>
      <c r="AA5" s="11"/>
      <c r="AB5" s="11"/>
      <c r="AC5" s="11"/>
      <c r="AD5" s="11"/>
      <c r="AE5" s="11"/>
      <c r="AF5" s="11"/>
      <c r="AG5" s="11"/>
    </row>
    <row r="6" spans="2:33" ht="15.75">
      <c r="B6" s="15"/>
      <c r="C6" s="13"/>
      <c r="D6" s="33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1" t="s">
        <v>42</v>
      </c>
      <c r="Y6" s="11"/>
      <c r="Z6" s="11"/>
      <c r="AA6" s="11"/>
      <c r="AB6" s="11"/>
      <c r="AC6" s="11"/>
      <c r="AD6" s="11"/>
      <c r="AE6" s="11"/>
      <c r="AF6" s="11"/>
      <c r="AG6" s="11"/>
    </row>
    <row r="7" spans="2:33" ht="15.75">
      <c r="B7" s="25" t="s">
        <v>41</v>
      </c>
      <c r="C7" s="17"/>
      <c r="D7" s="18">
        <v>160325.526</v>
      </c>
      <c r="E7" s="18">
        <v>188158.95399999997</v>
      </c>
      <c r="F7" s="18">
        <v>204556.459</v>
      </c>
      <c r="G7" s="18">
        <v>248758.27501299998</v>
      </c>
      <c r="H7" s="18">
        <v>236794.348</v>
      </c>
      <c r="I7" s="18">
        <v>279026.426</v>
      </c>
      <c r="J7" s="18">
        <v>329844.817</v>
      </c>
      <c r="K7" s="18">
        <v>370094.5360000001</v>
      </c>
      <c r="L7" s="18">
        <v>403174.813</v>
      </c>
      <c r="M7" s="18">
        <v>451979.4</v>
      </c>
      <c r="N7" s="18">
        <v>540818.58</v>
      </c>
      <c r="O7" s="18">
        <v>598273.6918614251</v>
      </c>
      <c r="P7" s="18">
        <v>696829.321</v>
      </c>
      <c r="Q7" s="18">
        <v>880359.379</v>
      </c>
      <c r="R7" s="18">
        <v>956587.613</v>
      </c>
      <c r="S7" s="18">
        <v>1101146.028</v>
      </c>
      <c r="T7" s="18">
        <v>1472583.134</v>
      </c>
      <c r="U7" s="18">
        <f>3810149041/1000</f>
        <v>3810149.041</v>
      </c>
      <c r="V7" s="18"/>
      <c r="W7" s="17" t="s">
        <v>40</v>
      </c>
      <c r="X7" s="16"/>
      <c r="Y7" s="11"/>
      <c r="Z7" s="11"/>
      <c r="AA7" s="11"/>
      <c r="AB7" s="11"/>
      <c r="AC7" s="11"/>
      <c r="AD7" s="11"/>
      <c r="AE7" s="11"/>
      <c r="AF7" s="11"/>
      <c r="AG7" s="11"/>
    </row>
    <row r="8" spans="2:33" ht="15.75">
      <c r="B8" s="28" t="s">
        <v>39</v>
      </c>
      <c r="C8" s="17"/>
      <c r="D8" s="18">
        <v>156213.516</v>
      </c>
      <c r="E8" s="18">
        <v>183460.08299999996</v>
      </c>
      <c r="F8" s="18">
        <v>199410.938</v>
      </c>
      <c r="G8" s="18">
        <v>242957.04599999997</v>
      </c>
      <c r="H8" s="18">
        <v>229946.786</v>
      </c>
      <c r="I8" s="18">
        <v>271649.886</v>
      </c>
      <c r="J8" s="18">
        <v>321725.928</v>
      </c>
      <c r="K8" s="18">
        <v>361134.54800000007</v>
      </c>
      <c r="L8" s="18">
        <v>392967.693</v>
      </c>
      <c r="M8" s="18">
        <v>440997.857</v>
      </c>
      <c r="N8" s="18">
        <v>528317.17</v>
      </c>
      <c r="O8" s="18">
        <v>584310</v>
      </c>
      <c r="P8" s="18">
        <v>681349.805</v>
      </c>
      <c r="Q8" s="18">
        <v>862759.188</v>
      </c>
      <c r="R8" s="18">
        <v>936635.045</v>
      </c>
      <c r="S8" s="18">
        <v>1076331.62</v>
      </c>
      <c r="T8" s="18">
        <v>1442897.188</v>
      </c>
      <c r="U8" s="18">
        <f>3753912807/1000</f>
        <v>3753912.807</v>
      </c>
      <c r="V8" s="18"/>
      <c r="W8" s="27" t="s">
        <v>38</v>
      </c>
      <c r="X8" s="16"/>
      <c r="Y8" s="11"/>
      <c r="Z8" s="11"/>
      <c r="AA8" s="11"/>
      <c r="AB8" s="11"/>
      <c r="AC8" s="11"/>
      <c r="AD8" s="11"/>
      <c r="AE8" s="11"/>
      <c r="AF8" s="11"/>
      <c r="AG8" s="11"/>
    </row>
    <row r="9" spans="2:33" ht="15.75">
      <c r="B9" s="30" t="s">
        <v>37</v>
      </c>
      <c r="C9" s="17"/>
      <c r="D9" s="21">
        <v>132199</v>
      </c>
      <c r="E9" s="21">
        <v>158152.898</v>
      </c>
      <c r="F9" s="21">
        <v>171206.312</v>
      </c>
      <c r="G9" s="21">
        <v>202089.59</v>
      </c>
      <c r="H9" s="21">
        <v>193323.625</v>
      </c>
      <c r="I9" s="21">
        <v>232219.804</v>
      </c>
      <c r="J9" s="21">
        <v>277676.933</v>
      </c>
      <c r="K9" s="21">
        <v>317948.666</v>
      </c>
      <c r="L9" s="21">
        <v>348352.781</v>
      </c>
      <c r="M9" s="21">
        <v>389501.09</v>
      </c>
      <c r="N9" s="21">
        <v>459150.25</v>
      </c>
      <c r="O9" s="21">
        <v>511085.1955055774</v>
      </c>
      <c r="P9" s="21">
        <v>599425.1</v>
      </c>
      <c r="Q9" s="21">
        <v>756494.735</v>
      </c>
      <c r="R9" s="21">
        <v>784601.816</v>
      </c>
      <c r="S9" s="21">
        <v>922744.185</v>
      </c>
      <c r="T9" s="21">
        <v>1258278.815</v>
      </c>
      <c r="U9" s="21">
        <f>3199534179/1000</f>
        <v>3199534.179</v>
      </c>
      <c r="V9" s="21"/>
      <c r="W9" s="29" t="s">
        <v>36</v>
      </c>
      <c r="X9" s="16"/>
      <c r="Y9" s="11"/>
      <c r="Z9" s="11"/>
      <c r="AA9" s="11"/>
      <c r="AB9" s="11"/>
      <c r="AC9" s="11"/>
      <c r="AD9" s="11"/>
      <c r="AE9" s="11"/>
      <c r="AF9" s="11"/>
      <c r="AG9" s="11"/>
    </row>
    <row r="10" spans="2:33" ht="15.75">
      <c r="B10" s="30" t="s">
        <v>35</v>
      </c>
      <c r="C10" s="17"/>
      <c r="D10" s="21">
        <v>21371.516</v>
      </c>
      <c r="E10" s="21">
        <v>22261.251</v>
      </c>
      <c r="F10" s="21">
        <v>23096.336000000003</v>
      </c>
      <c r="G10" s="21">
        <v>26786.834</v>
      </c>
      <c r="H10" s="21">
        <v>24571.445999999996</v>
      </c>
      <c r="I10" s="21">
        <v>27981.073</v>
      </c>
      <c r="J10" s="21">
        <v>31138.197</v>
      </c>
      <c r="K10" s="21">
        <v>31567.595</v>
      </c>
      <c r="L10" s="21">
        <v>34166.469</v>
      </c>
      <c r="M10" s="21">
        <v>38321.416</v>
      </c>
      <c r="N10" s="21">
        <v>52865.58</v>
      </c>
      <c r="O10" s="21">
        <v>54670.236316227034</v>
      </c>
      <c r="P10" s="21">
        <v>66621.676</v>
      </c>
      <c r="Q10" s="21">
        <v>88561.941</v>
      </c>
      <c r="R10" s="21">
        <v>126483.041</v>
      </c>
      <c r="S10" s="21">
        <v>125369.672</v>
      </c>
      <c r="T10" s="21">
        <v>156287.85</v>
      </c>
      <c r="U10" s="21">
        <f>494747218/1000</f>
        <v>494747.218</v>
      </c>
      <c r="V10" s="21"/>
      <c r="W10" s="29" t="s">
        <v>34</v>
      </c>
      <c r="X10" s="16"/>
      <c r="Y10" s="11"/>
      <c r="Z10" s="11"/>
      <c r="AA10" s="11"/>
      <c r="AB10" s="11"/>
      <c r="AC10" s="11"/>
      <c r="AD10" s="11"/>
      <c r="AE10" s="11"/>
      <c r="AF10" s="11"/>
      <c r="AG10" s="11"/>
    </row>
    <row r="11" spans="2:33" ht="15.75">
      <c r="B11" s="30" t="s">
        <v>33</v>
      </c>
      <c r="C11" s="17"/>
      <c r="D11" s="21">
        <v>2269</v>
      </c>
      <c r="E11" s="21">
        <v>2565.816</v>
      </c>
      <c r="F11" s="21">
        <v>4306.77</v>
      </c>
      <c r="G11" s="21">
        <v>13138.8</v>
      </c>
      <c r="H11" s="21">
        <v>10649.211</v>
      </c>
      <c r="I11" s="21">
        <v>9991.883</v>
      </c>
      <c r="J11" s="21">
        <v>11458.046</v>
      </c>
      <c r="K11" s="21">
        <v>9286.631</v>
      </c>
      <c r="L11" s="21">
        <v>8749.559</v>
      </c>
      <c r="M11" s="21">
        <v>10438.998</v>
      </c>
      <c r="N11" s="21">
        <v>12201.576</v>
      </c>
      <c r="O11" s="21">
        <v>15405.46088224</v>
      </c>
      <c r="P11" s="21">
        <v>12082.256</v>
      </c>
      <c r="Q11" s="21">
        <v>13513.46</v>
      </c>
      <c r="R11" s="21">
        <v>13593.677</v>
      </c>
      <c r="S11" s="21">
        <v>13070.707</v>
      </c>
      <c r="T11" s="21">
        <v>12306.917</v>
      </c>
      <c r="U11" s="21">
        <f>15983989/1000</f>
        <v>15983.989</v>
      </c>
      <c r="V11" s="21"/>
      <c r="W11" s="29" t="s">
        <v>32</v>
      </c>
      <c r="X11" s="16"/>
      <c r="Y11" s="11"/>
      <c r="Z11" s="11"/>
      <c r="AA11" s="11"/>
      <c r="AB11" s="11"/>
      <c r="AC11" s="11"/>
      <c r="AD11" s="11"/>
      <c r="AE11" s="11"/>
      <c r="AF11" s="11"/>
      <c r="AG11" s="11"/>
    </row>
    <row r="12" spans="2:33" ht="15.75">
      <c r="B12" s="30" t="s">
        <v>31</v>
      </c>
      <c r="C12" s="17"/>
      <c r="D12" s="21">
        <v>374</v>
      </c>
      <c r="E12" s="21">
        <v>480.118</v>
      </c>
      <c r="F12" s="21">
        <v>801.52</v>
      </c>
      <c r="G12" s="21">
        <v>941.822</v>
      </c>
      <c r="H12" s="21">
        <v>964.31</v>
      </c>
      <c r="I12" s="21">
        <v>1239.175</v>
      </c>
      <c r="J12" s="21">
        <v>1183.357</v>
      </c>
      <c r="K12" s="21">
        <v>2045.922</v>
      </c>
      <c r="L12" s="21">
        <v>1556.477</v>
      </c>
      <c r="M12" s="21">
        <v>1932.183</v>
      </c>
      <c r="N12" s="21">
        <v>2456.581</v>
      </c>
      <c r="O12" s="21">
        <v>1488.698648797585</v>
      </c>
      <c r="P12" s="21">
        <v>2769.201</v>
      </c>
      <c r="Q12" s="21">
        <v>3430.61</v>
      </c>
      <c r="R12" s="21">
        <v>11042.648</v>
      </c>
      <c r="S12" s="21">
        <v>13741.313</v>
      </c>
      <c r="T12" s="21">
        <v>14220.208</v>
      </c>
      <c r="U12" s="21">
        <f>40833163/1000</f>
        <v>40833.163</v>
      </c>
      <c r="V12" s="21"/>
      <c r="W12" s="29" t="s">
        <v>30</v>
      </c>
      <c r="X12" s="16"/>
      <c r="Y12" s="11"/>
      <c r="Z12" s="11"/>
      <c r="AA12" s="11"/>
      <c r="AB12" s="11"/>
      <c r="AC12" s="11"/>
      <c r="AD12" s="11"/>
      <c r="AE12" s="11"/>
      <c r="AF12" s="11"/>
      <c r="AG12" s="11"/>
    </row>
    <row r="13" spans="2:33" ht="15.75">
      <c r="B13" s="30" t="s">
        <v>29</v>
      </c>
      <c r="C13" s="17"/>
      <c r="D13" s="21">
        <v>0</v>
      </c>
      <c r="E13" s="21">
        <v>0</v>
      </c>
      <c r="F13" s="21">
        <v>0</v>
      </c>
      <c r="G13" s="21">
        <v>0</v>
      </c>
      <c r="H13" s="21">
        <v>438.194</v>
      </c>
      <c r="I13" s="21">
        <v>217.951</v>
      </c>
      <c r="J13" s="21">
        <v>269.395</v>
      </c>
      <c r="K13" s="21">
        <v>285.734</v>
      </c>
      <c r="L13" s="21">
        <v>142.407</v>
      </c>
      <c r="M13" s="21">
        <v>804.17</v>
      </c>
      <c r="N13" s="21">
        <v>1643.183</v>
      </c>
      <c r="O13" s="21">
        <v>1660.4086471580008</v>
      </c>
      <c r="P13" s="21">
        <v>451.572</v>
      </c>
      <c r="Q13" s="21">
        <v>758.442</v>
      </c>
      <c r="R13" s="21">
        <v>913.863</v>
      </c>
      <c r="S13" s="21">
        <v>1405.743</v>
      </c>
      <c r="T13" s="21">
        <v>1803.398</v>
      </c>
      <c r="U13" s="21">
        <f>2814258/1000</f>
        <v>2814.258</v>
      </c>
      <c r="V13" s="21"/>
      <c r="W13" s="29" t="s">
        <v>28</v>
      </c>
      <c r="X13" s="16"/>
      <c r="Y13" s="11"/>
      <c r="Z13" s="11"/>
      <c r="AA13" s="11"/>
      <c r="AB13" s="11"/>
      <c r="AC13" s="11"/>
      <c r="AD13" s="11"/>
      <c r="AE13" s="11"/>
      <c r="AF13" s="11"/>
      <c r="AG13" s="11"/>
    </row>
    <row r="14" spans="2:33" ht="15.75">
      <c r="B14" s="28" t="s">
        <v>27</v>
      </c>
      <c r="C14" s="17"/>
      <c r="D14" s="18">
        <v>2962.935</v>
      </c>
      <c r="E14" s="18">
        <v>3263.692</v>
      </c>
      <c r="F14" s="18">
        <v>3417.133</v>
      </c>
      <c r="G14" s="18">
        <v>3877.617905</v>
      </c>
      <c r="H14" s="18">
        <v>4898.275</v>
      </c>
      <c r="I14" s="18">
        <v>5484.035</v>
      </c>
      <c r="J14" s="18">
        <v>6090.992</v>
      </c>
      <c r="K14" s="18">
        <v>6617.838</v>
      </c>
      <c r="L14" s="18">
        <v>7222.934</v>
      </c>
      <c r="M14" s="18">
        <v>7789.211</v>
      </c>
      <c r="N14" s="18">
        <v>8733.356</v>
      </c>
      <c r="O14" s="18">
        <v>9460.385445154665</v>
      </c>
      <c r="P14" s="18">
        <v>10870.759</v>
      </c>
      <c r="Q14" s="18">
        <v>11179.8</v>
      </c>
      <c r="R14" s="18">
        <v>12464.193</v>
      </c>
      <c r="S14" s="18">
        <v>16546.924</v>
      </c>
      <c r="T14" s="18">
        <v>19623.651</v>
      </c>
      <c r="U14" s="18">
        <f>37133891/1000</f>
        <v>37133.891</v>
      </c>
      <c r="V14" s="18"/>
      <c r="W14" s="27" t="s">
        <v>26</v>
      </c>
      <c r="X14" s="16"/>
      <c r="Y14" s="11"/>
      <c r="Z14" s="11"/>
      <c r="AA14" s="11"/>
      <c r="AB14" s="11"/>
      <c r="AC14" s="11"/>
      <c r="AD14" s="11"/>
      <c r="AE14" s="11"/>
      <c r="AF14" s="11"/>
      <c r="AG14" s="11"/>
    </row>
    <row r="15" spans="2:33" ht="15.75">
      <c r="B15" s="28" t="s">
        <v>25</v>
      </c>
      <c r="C15" s="17"/>
      <c r="D15" s="18">
        <v>1149.075</v>
      </c>
      <c r="E15" s="18">
        <v>1435.179</v>
      </c>
      <c r="F15" s="18">
        <v>1728.388</v>
      </c>
      <c r="G15" s="18">
        <v>1923.611108</v>
      </c>
      <c r="H15" s="18">
        <v>1949.287</v>
      </c>
      <c r="I15" s="18">
        <v>1892.505</v>
      </c>
      <c r="J15" s="18">
        <v>2027.897</v>
      </c>
      <c r="K15" s="18">
        <v>2342.15</v>
      </c>
      <c r="L15" s="18">
        <v>2984.186</v>
      </c>
      <c r="M15" s="18">
        <v>3192.332</v>
      </c>
      <c r="N15" s="18">
        <v>3768.054</v>
      </c>
      <c r="O15" s="18">
        <v>4503.542904845335</v>
      </c>
      <c r="P15" s="18">
        <v>4608.757</v>
      </c>
      <c r="Q15" s="18">
        <v>6420.391</v>
      </c>
      <c r="R15" s="18">
        <v>7488.375</v>
      </c>
      <c r="S15" s="18">
        <v>8267.484</v>
      </c>
      <c r="T15" s="18">
        <v>10062.295</v>
      </c>
      <c r="U15" s="18">
        <f>19102343/1000</f>
        <v>19102.343</v>
      </c>
      <c r="V15" s="18"/>
      <c r="W15" s="27" t="s">
        <v>24</v>
      </c>
      <c r="X15" s="16"/>
      <c r="Y15" s="11"/>
      <c r="Z15" s="11"/>
      <c r="AA15" s="11"/>
      <c r="AB15" s="11"/>
      <c r="AC15" s="11"/>
      <c r="AD15" s="11"/>
      <c r="AE15" s="11"/>
      <c r="AF15" s="11"/>
      <c r="AG15" s="11"/>
    </row>
    <row r="16" spans="2:33" ht="15.75">
      <c r="B16" s="26"/>
      <c r="C16" s="17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16"/>
      <c r="Y16" s="11"/>
      <c r="Z16" s="11"/>
      <c r="AA16" s="11"/>
      <c r="AB16" s="11"/>
      <c r="AC16" s="11"/>
      <c r="AD16" s="11"/>
      <c r="AE16" s="11"/>
      <c r="AF16" s="11"/>
      <c r="AG16" s="11"/>
    </row>
    <row r="17" spans="2:33" ht="15.75">
      <c r="B17" s="25" t="s">
        <v>23</v>
      </c>
      <c r="C17" s="17"/>
      <c r="D17" s="18">
        <v>174321.61700000003</v>
      </c>
      <c r="E17" s="18">
        <v>204988.546</v>
      </c>
      <c r="F17" s="18">
        <v>222553.217</v>
      </c>
      <c r="G17" s="18">
        <v>259155.933</v>
      </c>
      <c r="H17" s="18">
        <v>286981.304</v>
      </c>
      <c r="I17" s="18">
        <v>312572.607</v>
      </c>
      <c r="J17" s="18">
        <v>350948.318</v>
      </c>
      <c r="K17" s="18">
        <v>404045.669</v>
      </c>
      <c r="L17" s="18">
        <v>436432.901</v>
      </c>
      <c r="M17" s="18">
        <v>472942.746</v>
      </c>
      <c r="N17" s="18">
        <v>570506.708</v>
      </c>
      <c r="O17" s="18">
        <v>645124.278</v>
      </c>
      <c r="P17" s="18">
        <v>762753.2720000001</v>
      </c>
      <c r="Q17" s="18">
        <v>960975.683</v>
      </c>
      <c r="R17" s="18">
        <v>1095461.069</v>
      </c>
      <c r="S17" s="18">
        <v>1346138.654</v>
      </c>
      <c r="T17" s="18">
        <v>1750957.322</v>
      </c>
      <c r="U17" s="18">
        <f>4469570019/1000</f>
        <v>4469570.019</v>
      </c>
      <c r="V17" s="18"/>
      <c r="W17" s="17" t="s">
        <v>22</v>
      </c>
      <c r="X17" s="16"/>
      <c r="Y17" s="11"/>
      <c r="Z17" s="11"/>
      <c r="AA17" s="11"/>
      <c r="AB17" s="11"/>
      <c r="AC17" s="11"/>
      <c r="AD17" s="11"/>
      <c r="AE17" s="11"/>
      <c r="AF17" s="11"/>
      <c r="AG17" s="11"/>
    </row>
    <row r="18" spans="2:33" ht="15.75">
      <c r="B18" s="24" t="s">
        <v>21</v>
      </c>
      <c r="C18" s="17"/>
      <c r="D18" s="21">
        <v>36020.854</v>
      </c>
      <c r="E18" s="21">
        <v>43669.799</v>
      </c>
      <c r="F18" s="21">
        <v>48672.049</v>
      </c>
      <c r="G18" s="21">
        <v>57211.2</v>
      </c>
      <c r="H18" s="21">
        <v>60349.022</v>
      </c>
      <c r="I18" s="21">
        <v>72298.992</v>
      </c>
      <c r="J18" s="21">
        <v>81692.195</v>
      </c>
      <c r="K18" s="21">
        <v>97224.27</v>
      </c>
      <c r="L18" s="21">
        <v>109969.1</v>
      </c>
      <c r="M18" s="21">
        <v>119170.124</v>
      </c>
      <c r="N18" s="21">
        <v>147825.6726</v>
      </c>
      <c r="O18" s="21">
        <v>162638.925</v>
      </c>
      <c r="P18" s="21">
        <v>183127.279</v>
      </c>
      <c r="Q18" s="21">
        <v>247302.546</v>
      </c>
      <c r="R18" s="21">
        <v>282488.235</v>
      </c>
      <c r="S18" s="21">
        <v>326632.54</v>
      </c>
      <c r="T18" s="21">
        <v>424781.285</v>
      </c>
      <c r="U18" s="21">
        <f>952307838/1000</f>
        <v>952307.838</v>
      </c>
      <c r="V18" s="21"/>
      <c r="W18" s="23" t="s">
        <v>20</v>
      </c>
      <c r="X18" s="16"/>
      <c r="Y18" s="11"/>
      <c r="Z18" s="11"/>
      <c r="AA18" s="11"/>
      <c r="AB18" s="11"/>
      <c r="AC18" s="11"/>
      <c r="AD18" s="11"/>
      <c r="AE18" s="11"/>
      <c r="AF18" s="11"/>
      <c r="AG18" s="11"/>
    </row>
    <row r="19" spans="2:33" ht="15.75">
      <c r="B19" s="24" t="s">
        <v>19</v>
      </c>
      <c r="C19" s="17"/>
      <c r="D19" s="21">
        <v>4974.632</v>
      </c>
      <c r="E19" s="21">
        <v>10101.779</v>
      </c>
      <c r="F19" s="21">
        <v>6405.463</v>
      </c>
      <c r="G19" s="21">
        <v>7242.8</v>
      </c>
      <c r="H19" s="21">
        <v>11109.812</v>
      </c>
      <c r="I19" s="21">
        <v>12737.108</v>
      </c>
      <c r="J19" s="21">
        <v>14278.805</v>
      </c>
      <c r="K19" s="21">
        <v>16790.73</v>
      </c>
      <c r="L19" s="21">
        <v>18874.583</v>
      </c>
      <c r="M19" s="21">
        <v>20324.876</v>
      </c>
      <c r="N19" s="21">
        <v>24895.3274</v>
      </c>
      <c r="O19" s="21">
        <v>27138.074999999997</v>
      </c>
      <c r="P19" s="21">
        <v>30792.221</v>
      </c>
      <c r="Q19" s="21">
        <v>43375.018</v>
      </c>
      <c r="R19" s="21">
        <v>48119.765</v>
      </c>
      <c r="S19" s="21">
        <v>54527.46</v>
      </c>
      <c r="T19" s="21">
        <v>69146.843</v>
      </c>
      <c r="U19" s="21">
        <f>150392162/1000</f>
        <v>150392.162</v>
      </c>
      <c r="V19" s="21"/>
      <c r="W19" s="23" t="s">
        <v>18</v>
      </c>
      <c r="X19" s="16"/>
      <c r="Y19" s="11"/>
      <c r="Z19" s="11"/>
      <c r="AA19" s="11"/>
      <c r="AB19" s="11"/>
      <c r="AC19" s="11"/>
      <c r="AD19" s="11"/>
      <c r="AE19" s="11"/>
      <c r="AF19" s="11"/>
      <c r="AG19" s="11"/>
    </row>
    <row r="20" spans="2:33" ht="15.75">
      <c r="B20" s="24" t="s">
        <v>17</v>
      </c>
      <c r="C20" s="17"/>
      <c r="D20" s="21">
        <v>17720.624</v>
      </c>
      <c r="E20" s="21">
        <v>15587.406</v>
      </c>
      <c r="F20" s="21">
        <v>22905.423</v>
      </c>
      <c r="G20" s="21">
        <v>25453.678</v>
      </c>
      <c r="H20" s="21">
        <v>25189.945</v>
      </c>
      <c r="I20" s="21">
        <v>30049.314</v>
      </c>
      <c r="J20" s="21">
        <v>28858.929</v>
      </c>
      <c r="K20" s="21">
        <v>33443.997</v>
      </c>
      <c r="L20" s="21">
        <v>37590.028</v>
      </c>
      <c r="M20" s="21">
        <v>41152.681</v>
      </c>
      <c r="N20" s="21">
        <v>46890.808</v>
      </c>
      <c r="O20" s="21">
        <v>52119.062</v>
      </c>
      <c r="P20" s="21">
        <v>66068.658</v>
      </c>
      <c r="Q20" s="21">
        <v>67550.825</v>
      </c>
      <c r="R20" s="21">
        <v>75549.737</v>
      </c>
      <c r="S20" s="21">
        <v>89066.803</v>
      </c>
      <c r="T20" s="21">
        <v>128150.109</v>
      </c>
      <c r="U20" s="21">
        <f>318684526/1000</f>
        <v>318684.526</v>
      </c>
      <c r="V20" s="21"/>
      <c r="W20" s="23" t="s">
        <v>16</v>
      </c>
      <c r="X20" s="16"/>
      <c r="Y20" s="11"/>
      <c r="Z20" s="11"/>
      <c r="AA20" s="11"/>
      <c r="AB20" s="11"/>
      <c r="AC20" s="11"/>
      <c r="AD20" s="11"/>
      <c r="AE20" s="11"/>
      <c r="AF20" s="11"/>
      <c r="AG20" s="11"/>
    </row>
    <row r="21" spans="2:33" ht="15.75">
      <c r="B21" s="24" t="s">
        <v>15</v>
      </c>
      <c r="C21" s="17"/>
      <c r="D21" s="21">
        <v>46260.025</v>
      </c>
      <c r="E21" s="21">
        <v>52946.024</v>
      </c>
      <c r="F21" s="21">
        <v>56000.05</v>
      </c>
      <c r="G21" s="21">
        <v>57500.03</v>
      </c>
      <c r="H21" s="21">
        <v>56750.051</v>
      </c>
      <c r="I21" s="21">
        <v>47500.03</v>
      </c>
      <c r="J21" s="21">
        <v>50250</v>
      </c>
      <c r="K21" s="21">
        <v>53000</v>
      </c>
      <c r="L21" s="21">
        <v>52000</v>
      </c>
      <c r="M21" s="21">
        <v>54000</v>
      </c>
      <c r="N21" s="21">
        <v>56000</v>
      </c>
      <c r="O21" s="21">
        <v>57500</v>
      </c>
      <c r="P21" s="21">
        <v>71700</v>
      </c>
      <c r="Q21" s="21">
        <v>117317</v>
      </c>
      <c r="R21" s="21">
        <v>138940</v>
      </c>
      <c r="S21" s="21">
        <v>179542.32</v>
      </c>
      <c r="T21" s="21">
        <v>240383.662</v>
      </c>
      <c r="U21" s="21">
        <f>565596000/1000</f>
        <v>565596</v>
      </c>
      <c r="V21" s="21"/>
      <c r="W21" s="23" t="s">
        <v>14</v>
      </c>
      <c r="X21" s="16"/>
      <c r="Y21" s="11"/>
      <c r="Z21" s="11"/>
      <c r="AA21" s="11"/>
      <c r="AB21" s="11"/>
      <c r="AC21" s="11"/>
      <c r="AD21" s="11"/>
      <c r="AE21" s="11"/>
      <c r="AF21" s="11"/>
      <c r="AG21" s="11"/>
    </row>
    <row r="22" spans="2:33" ht="15.75">
      <c r="B22" s="24" t="s">
        <v>13</v>
      </c>
      <c r="C22" s="17"/>
      <c r="D22" s="21">
        <v>49107.865</v>
      </c>
      <c r="E22" s="21">
        <v>60862.989</v>
      </c>
      <c r="F22" s="21">
        <v>69206.6</v>
      </c>
      <c r="G22" s="21">
        <v>87955.756</v>
      </c>
      <c r="H22" s="21">
        <v>102172.807</v>
      </c>
      <c r="I22" s="21">
        <v>115778.044</v>
      </c>
      <c r="J22" s="21">
        <v>130220.18</v>
      </c>
      <c r="K22" s="21">
        <v>151287.198</v>
      </c>
      <c r="L22" s="21">
        <v>163553.913</v>
      </c>
      <c r="M22" s="21">
        <v>176424.78</v>
      </c>
      <c r="N22" s="21">
        <v>217673.99</v>
      </c>
      <c r="O22" s="21">
        <v>249265.90299999993</v>
      </c>
      <c r="P22" s="21">
        <v>299398.527</v>
      </c>
      <c r="Q22" s="21">
        <v>391337.23</v>
      </c>
      <c r="R22" s="21">
        <v>451121.6</v>
      </c>
      <c r="S22" s="21">
        <v>536013.523</v>
      </c>
      <c r="T22" s="21">
        <v>657273.246</v>
      </c>
      <c r="U22" s="21">
        <f>1681997337/1000</f>
        <v>1681997.337</v>
      </c>
      <c r="V22" s="21"/>
      <c r="W22" s="23" t="s">
        <v>12</v>
      </c>
      <c r="X22" s="16"/>
      <c r="Y22" s="11"/>
      <c r="Z22" s="11"/>
      <c r="AA22" s="11"/>
      <c r="AB22" s="11"/>
      <c r="AC22" s="11"/>
      <c r="AD22" s="11"/>
      <c r="AE22" s="11"/>
      <c r="AF22" s="11"/>
      <c r="AG22" s="11"/>
    </row>
    <row r="23" spans="2:33" ht="15.75">
      <c r="B23" s="24" t="s">
        <v>11</v>
      </c>
      <c r="C23" s="17"/>
      <c r="D23" s="21">
        <v>12451.901</v>
      </c>
      <c r="E23" s="21">
        <v>12103.93</v>
      </c>
      <c r="F23" s="21">
        <v>11775.03</v>
      </c>
      <c r="G23" s="21">
        <v>14838.999</v>
      </c>
      <c r="H23" s="21">
        <v>18924.425</v>
      </c>
      <c r="I23" s="21">
        <v>21698.481</v>
      </c>
      <c r="J23" s="21">
        <v>27913.538</v>
      </c>
      <c r="K23" s="21">
        <v>33488.724</v>
      </c>
      <c r="L23" s="21">
        <v>36688.695</v>
      </c>
      <c r="M23" s="21">
        <v>40955.159</v>
      </c>
      <c r="N23" s="21">
        <v>51788.86</v>
      </c>
      <c r="O23" s="21">
        <v>66243</v>
      </c>
      <c r="P23" s="21">
        <v>68794</v>
      </c>
      <c r="Q23" s="21">
        <v>54432.026</v>
      </c>
      <c r="R23" s="21">
        <v>56607.207</v>
      </c>
      <c r="S23" s="21">
        <v>103733.665</v>
      </c>
      <c r="T23" s="21">
        <v>132254.435</v>
      </c>
      <c r="U23" s="21">
        <f>315847514/1000</f>
        <v>315847.514</v>
      </c>
      <c r="V23" s="21"/>
      <c r="W23" s="23" t="s">
        <v>10</v>
      </c>
      <c r="X23" s="16"/>
      <c r="Y23" s="11"/>
      <c r="Z23" s="11"/>
      <c r="AA23" s="11"/>
      <c r="AB23" s="11"/>
      <c r="AC23" s="11"/>
      <c r="AD23" s="11"/>
      <c r="AE23" s="11"/>
      <c r="AF23" s="11"/>
      <c r="AG23" s="11"/>
    </row>
    <row r="24" spans="2:33" ht="15.75">
      <c r="B24" s="24" t="s">
        <v>9</v>
      </c>
      <c r="C24" s="17"/>
      <c r="D24" s="21">
        <v>1834.421</v>
      </c>
      <c r="E24" s="21">
        <v>3647.4</v>
      </c>
      <c r="F24" s="21">
        <v>2084.42</v>
      </c>
      <c r="G24" s="21">
        <v>2824.819</v>
      </c>
      <c r="H24" s="21">
        <v>3429.214</v>
      </c>
      <c r="I24" s="21">
        <v>4300.324</v>
      </c>
      <c r="J24" s="21">
        <v>4242.856</v>
      </c>
      <c r="K24" s="21">
        <v>5103.162</v>
      </c>
      <c r="L24" s="21">
        <v>6518.197</v>
      </c>
      <c r="M24" s="21">
        <v>6797.889</v>
      </c>
      <c r="N24" s="21">
        <v>7521.806</v>
      </c>
      <c r="O24" s="21">
        <v>10881.283</v>
      </c>
      <c r="P24" s="21">
        <v>15323.723</v>
      </c>
      <c r="Q24" s="21">
        <v>10045.697</v>
      </c>
      <c r="R24" s="21">
        <v>6783.82</v>
      </c>
      <c r="S24" s="21">
        <v>8781.867</v>
      </c>
      <c r="T24" s="21">
        <v>10047.692</v>
      </c>
      <c r="U24" s="21">
        <f>37263851/1000</f>
        <v>37263.851</v>
      </c>
      <c r="V24" s="21"/>
      <c r="W24" s="23" t="s">
        <v>8</v>
      </c>
      <c r="X24" s="16"/>
      <c r="Y24" s="11"/>
      <c r="Z24" s="11"/>
      <c r="AA24" s="11"/>
      <c r="AB24" s="11"/>
      <c r="AC24" s="11"/>
      <c r="AD24" s="11"/>
      <c r="AE24" s="11"/>
      <c r="AF24" s="11"/>
      <c r="AG24" s="11"/>
    </row>
    <row r="25" spans="2:33" ht="15.75">
      <c r="B25" s="24" t="s">
        <v>7</v>
      </c>
      <c r="C25" s="17"/>
      <c r="D25" s="21">
        <v>4256.2</v>
      </c>
      <c r="E25" s="21">
        <v>3694.6</v>
      </c>
      <c r="F25" s="21">
        <v>3933.51</v>
      </c>
      <c r="G25" s="21">
        <v>4660.842</v>
      </c>
      <c r="H25" s="21">
        <v>6902.862</v>
      </c>
      <c r="I25" s="21">
        <v>6436.414</v>
      </c>
      <c r="J25" s="21">
        <v>8624.895</v>
      </c>
      <c r="K25" s="21">
        <v>11115.035</v>
      </c>
      <c r="L25" s="21">
        <v>7645.162</v>
      </c>
      <c r="M25" s="21">
        <v>10544.604</v>
      </c>
      <c r="N25" s="21">
        <v>12938.516</v>
      </c>
      <c r="O25" s="21">
        <v>12917.108</v>
      </c>
      <c r="P25" s="21">
        <v>20230.859</v>
      </c>
      <c r="Q25" s="21">
        <v>21749.451</v>
      </c>
      <c r="R25" s="21">
        <v>27087.162</v>
      </c>
      <c r="S25" s="21">
        <v>37983.566</v>
      </c>
      <c r="T25" s="21">
        <v>61598.93</v>
      </c>
      <c r="U25" s="21">
        <f>359249791/1000</f>
        <v>359249.791</v>
      </c>
      <c r="V25" s="21"/>
      <c r="W25" s="23" t="s">
        <v>6</v>
      </c>
      <c r="X25" s="16"/>
      <c r="Y25" s="11"/>
      <c r="Z25" s="11"/>
      <c r="AA25" s="11"/>
      <c r="AB25" s="11"/>
      <c r="AC25" s="11"/>
      <c r="AD25" s="11"/>
      <c r="AE25" s="11"/>
      <c r="AF25" s="11"/>
      <c r="AG25" s="11"/>
    </row>
    <row r="26" spans="2:33" ht="15.75">
      <c r="B26" s="24" t="s">
        <v>5</v>
      </c>
      <c r="C26" s="17"/>
      <c r="D26" s="21">
        <v>1695.095</v>
      </c>
      <c r="E26" s="21">
        <v>2374.619</v>
      </c>
      <c r="F26" s="21">
        <v>1570.672</v>
      </c>
      <c r="G26" s="21">
        <v>1467.809</v>
      </c>
      <c r="H26" s="21">
        <v>2153.166</v>
      </c>
      <c r="I26" s="21">
        <v>1773.9</v>
      </c>
      <c r="J26" s="21">
        <v>4866.92</v>
      </c>
      <c r="K26" s="21">
        <v>2592.553</v>
      </c>
      <c r="L26" s="21">
        <v>3593.223</v>
      </c>
      <c r="M26" s="21">
        <v>3572.633</v>
      </c>
      <c r="N26" s="21">
        <v>4971.728</v>
      </c>
      <c r="O26" s="21">
        <v>6420.9220000000005</v>
      </c>
      <c r="P26" s="21">
        <v>7318.005</v>
      </c>
      <c r="Q26" s="21">
        <v>7865.89</v>
      </c>
      <c r="R26" s="21">
        <v>8763.543</v>
      </c>
      <c r="S26" s="21">
        <v>9856.91</v>
      </c>
      <c r="T26" s="21">
        <v>27321.12</v>
      </c>
      <c r="U26" s="21">
        <f>88231000/1000</f>
        <v>88231</v>
      </c>
      <c r="V26" s="21"/>
      <c r="W26" s="23" t="s">
        <v>4</v>
      </c>
      <c r="X26" s="16"/>
      <c r="Y26" s="11"/>
      <c r="Z26" s="11"/>
      <c r="AA26" s="11"/>
      <c r="AB26" s="11"/>
      <c r="AC26" s="11"/>
      <c r="AD26" s="11"/>
      <c r="AE26" s="11"/>
      <c r="AF26" s="11"/>
      <c r="AG26" s="11"/>
    </row>
    <row r="27" spans="2:33" ht="15.75">
      <c r="B27" s="22"/>
      <c r="C27" s="17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/>
      <c r="X27" s="16"/>
      <c r="Y27" s="11"/>
      <c r="Z27" s="11"/>
      <c r="AA27" s="11"/>
      <c r="AB27" s="11"/>
      <c r="AC27" s="11"/>
      <c r="AD27" s="11"/>
      <c r="AE27" s="11"/>
      <c r="AF27" s="11"/>
      <c r="AG27" s="11"/>
    </row>
    <row r="28" spans="2:33" ht="15.75">
      <c r="B28" s="19" t="s">
        <v>3</v>
      </c>
      <c r="C28" s="17"/>
      <c r="D28" s="18">
        <v>-13996.091000000015</v>
      </c>
      <c r="E28" s="18">
        <v>-16829.592000000033</v>
      </c>
      <c r="F28" s="18">
        <v>-17996.758</v>
      </c>
      <c r="G28" s="18">
        <v>-10397.657987000013</v>
      </c>
      <c r="H28" s="18">
        <v>-50186.956000000006</v>
      </c>
      <c r="I28" s="18">
        <v>-33546.18100000004</v>
      </c>
      <c r="J28" s="18">
        <v>-21103.501000000047</v>
      </c>
      <c r="K28" s="18">
        <v>-33951.132999999914</v>
      </c>
      <c r="L28" s="18">
        <v>-33258.088</v>
      </c>
      <c r="M28" s="18">
        <v>-20963.346</v>
      </c>
      <c r="N28" s="18">
        <v>-29688.128</v>
      </c>
      <c r="O28" s="18">
        <v>-46850.58613857499</v>
      </c>
      <c r="P28" s="18">
        <v>-65923.95100000012</v>
      </c>
      <c r="Q28" s="18">
        <v>-80616.304</v>
      </c>
      <c r="R28" s="18">
        <v>-138873.456</v>
      </c>
      <c r="S28" s="18">
        <v>-244992.626</v>
      </c>
      <c r="T28" s="18">
        <v>-278374.188</v>
      </c>
      <c r="U28" s="18">
        <f>+-659420978/1000</f>
        <v>-659420.978</v>
      </c>
      <c r="V28" s="18"/>
      <c r="W28" s="17" t="s">
        <v>2</v>
      </c>
      <c r="X28" s="16"/>
      <c r="Y28" s="11"/>
      <c r="Z28" s="11"/>
      <c r="AA28" s="11"/>
      <c r="AB28" s="11"/>
      <c r="AC28" s="11"/>
      <c r="AD28" s="11"/>
      <c r="AE28" s="11"/>
      <c r="AF28" s="11"/>
      <c r="AG28" s="11"/>
    </row>
    <row r="29" spans="2:33" ht="15.75">
      <c r="B29" s="15" t="s">
        <v>1</v>
      </c>
      <c r="C29" s="13"/>
      <c r="D29" s="14">
        <v>32263.933999999987</v>
      </c>
      <c r="E29" s="14">
        <v>36116.431999999964</v>
      </c>
      <c r="F29" s="14">
        <v>38003.292</v>
      </c>
      <c r="G29" s="14">
        <v>47102.372012999986</v>
      </c>
      <c r="H29" s="14">
        <v>6563.094999999994</v>
      </c>
      <c r="I29" s="14">
        <v>13953.848999999958</v>
      </c>
      <c r="J29" s="14">
        <v>29146.498999999953</v>
      </c>
      <c r="K29" s="14">
        <v>19048.867000000086</v>
      </c>
      <c r="L29" s="14">
        <v>18741.912</v>
      </c>
      <c r="M29" s="14">
        <v>33036.654</v>
      </c>
      <c r="N29" s="14">
        <v>26311.872</v>
      </c>
      <c r="O29" s="14">
        <v>10649.413861425011</v>
      </c>
      <c r="P29" s="14">
        <v>5776.048999999883</v>
      </c>
      <c r="Q29" s="14">
        <v>36700.695999999996</v>
      </c>
      <c r="R29" s="14">
        <v>66.544</v>
      </c>
      <c r="S29" s="14">
        <v>-65450.306</v>
      </c>
      <c r="T29" s="14">
        <v>-37990.526</v>
      </c>
      <c r="U29" s="14">
        <f>+-93824978/1000</f>
        <v>-93824.978</v>
      </c>
      <c r="V29" s="14"/>
      <c r="W29" s="13" t="s">
        <v>0</v>
      </c>
      <c r="X29" s="12"/>
      <c r="Y29" s="11"/>
      <c r="Z29" s="11"/>
      <c r="AA29" s="11"/>
      <c r="AB29" s="11"/>
      <c r="AC29" s="11"/>
      <c r="AD29" s="11"/>
      <c r="AE29" s="11"/>
      <c r="AF29" s="11"/>
      <c r="AG29" s="11"/>
    </row>
    <row r="30" spans="2:24" ht="15.75">
      <c r="B30" s="10" t="s">
        <v>47</v>
      </c>
      <c r="C30" s="4"/>
      <c r="D30" s="4"/>
      <c r="E30" s="4"/>
      <c r="F30" s="3"/>
      <c r="G30" s="9"/>
      <c r="H30" s="9"/>
      <c r="I30" s="9"/>
      <c r="J30" s="48" t="s">
        <v>48</v>
      </c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</row>
    <row r="31" spans="2:24" ht="15.75">
      <c r="B31" s="6"/>
      <c r="C31" s="4"/>
      <c r="D31" s="4"/>
      <c r="E31" s="4"/>
      <c r="F31" s="3"/>
      <c r="G31" s="7"/>
      <c r="H31" s="8"/>
      <c r="I31" s="8"/>
      <c r="J31" s="8"/>
      <c r="K31" s="8"/>
      <c r="L31" s="8"/>
      <c r="M31" s="8"/>
      <c r="N31" s="8"/>
      <c r="O31" s="8"/>
      <c r="P31" s="7"/>
      <c r="Q31" s="7"/>
      <c r="R31" s="7"/>
      <c r="S31" s="7"/>
      <c r="T31" s="7"/>
      <c r="U31" s="7"/>
      <c r="V31" s="7"/>
      <c r="W31" s="43"/>
      <c r="X31" s="43"/>
    </row>
    <row r="32" spans="2:23" ht="15.75">
      <c r="B32" s="6"/>
      <c r="C32" s="4"/>
      <c r="D32" s="4"/>
      <c r="E32" s="4"/>
      <c r="F32" s="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3"/>
    </row>
    <row r="33" spans="2:23" ht="15.75">
      <c r="B33" s="4"/>
      <c r="C33" s="4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2:23" ht="15.75">
      <c r="B34" s="4"/>
      <c r="C34" s="4"/>
      <c r="D34" s="4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2:23" ht="15.75">
      <c r="B35" s="4"/>
      <c r="C35" s="4"/>
      <c r="D35" s="4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2:23" ht="15.75">
      <c r="B36" s="4"/>
      <c r="C36" s="4"/>
      <c r="D36" s="4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2:23" ht="15.75"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2:23" ht="15.75">
      <c r="B38" s="4"/>
      <c r="C38" s="4"/>
      <c r="D38" s="4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2:23" ht="15.75">
      <c r="B39" s="4"/>
      <c r="C39" s="4"/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2:23" ht="15.75">
      <c r="B40" s="4"/>
      <c r="C40" s="4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2:23" ht="15.75">
      <c r="B41" s="4"/>
      <c r="C41" s="4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2:23" ht="15.75">
      <c r="B42" s="4"/>
      <c r="C42" s="4"/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2:23" ht="15.75">
      <c r="B43" s="4"/>
      <c r="C43" s="4"/>
      <c r="D43" s="4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2:23" ht="15.75">
      <c r="B44" s="4"/>
      <c r="C44" s="4"/>
      <c r="D44" s="4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2:23" ht="15.75">
      <c r="B45" s="4"/>
      <c r="C45" s="4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2:23" ht="15.75">
      <c r="B46" s="4"/>
      <c r="C46" s="4"/>
      <c r="D46" s="4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2:23" ht="15.75">
      <c r="B47" s="4"/>
      <c r="C47" s="4"/>
      <c r="D47" s="4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2:23" ht="15.75">
      <c r="B48" s="4"/>
      <c r="C48" s="4"/>
      <c r="D48" s="4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2:23" ht="15.75">
      <c r="B49" s="4"/>
      <c r="C49" s="4"/>
      <c r="D49" s="4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2:23" ht="15.75">
      <c r="B50" s="4"/>
      <c r="C50" s="4"/>
      <c r="D50" s="4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2:23" ht="15.75">
      <c r="B51" s="4"/>
      <c r="C51" s="4"/>
      <c r="D51" s="4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2:23" ht="15.75">
      <c r="B52" s="4"/>
      <c r="C52" s="4"/>
      <c r="D52" s="4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2:23" ht="15.75">
      <c r="B53" s="4"/>
      <c r="C53" s="4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2:23" ht="15.75">
      <c r="B54" s="4"/>
      <c r="C54" s="4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2:23" ht="15.75">
      <c r="B55" s="4"/>
      <c r="C55" s="4"/>
      <c r="D55" s="4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2:23" ht="15.75">
      <c r="B56" s="4"/>
      <c r="C56" s="4"/>
      <c r="D56" s="4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2:23" ht="15.75">
      <c r="B57" s="4"/>
      <c r="C57" s="4"/>
      <c r="D57" s="4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2:23" ht="15.75">
      <c r="B58" s="4"/>
      <c r="C58" s="4"/>
      <c r="D58" s="4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2:23" ht="15.75">
      <c r="B59" s="4"/>
      <c r="C59" s="4"/>
      <c r="D59" s="4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2:23" ht="15.75">
      <c r="B60" s="4"/>
      <c r="C60" s="4"/>
      <c r="D60" s="4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2:23" ht="15.75">
      <c r="B61" s="4"/>
      <c r="C61" s="4"/>
      <c r="D61" s="4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2:23" ht="15.75">
      <c r="B62" s="4"/>
      <c r="C62" s="4"/>
      <c r="D62" s="4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2:23" ht="15.75">
      <c r="B63" s="4"/>
      <c r="C63" s="4"/>
      <c r="D63" s="4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2:23" ht="15.75">
      <c r="B64" s="4"/>
      <c r="C64" s="4"/>
      <c r="D64" s="4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2:23" ht="15.75">
      <c r="B65" s="4"/>
      <c r="C65" s="4"/>
      <c r="D65" s="4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2:23" ht="15.75">
      <c r="B66" s="4"/>
      <c r="C66" s="4"/>
      <c r="D66" s="4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2:23" ht="15.75">
      <c r="B67" s="4"/>
      <c r="C67" s="4"/>
      <c r="D67" s="4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2:23" ht="15.75">
      <c r="B68" s="4"/>
      <c r="C68" s="4"/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2:23" ht="15.75">
      <c r="B69" s="4"/>
      <c r="C69" s="4"/>
      <c r="D69" s="4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2:23" ht="15.75">
      <c r="B70" s="4"/>
      <c r="C70" s="4"/>
      <c r="D70" s="4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2:23" ht="15.75">
      <c r="B71" s="4"/>
      <c r="C71" s="4"/>
      <c r="D71" s="4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2:23" ht="15.75">
      <c r="B72" s="4"/>
      <c r="C72" s="4"/>
      <c r="D72" s="4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2:23" ht="15.75">
      <c r="B73" s="4"/>
      <c r="C73" s="4"/>
      <c r="D73" s="4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2:23" ht="15.75">
      <c r="B74" s="4"/>
      <c r="C74" s="4"/>
      <c r="D74" s="4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2:23" ht="15.75">
      <c r="B75" s="4"/>
      <c r="C75" s="4"/>
      <c r="D75" s="4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2:23" ht="15.75">
      <c r="B76" s="4"/>
      <c r="C76" s="4"/>
      <c r="D76" s="4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2:23" ht="15.75">
      <c r="B77" s="4"/>
      <c r="C77" s="4"/>
      <c r="D77" s="4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2:23" ht="15.75">
      <c r="B78" s="4"/>
      <c r="C78" s="4"/>
      <c r="D78" s="4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2:23" ht="15.75">
      <c r="B79" s="4"/>
      <c r="C79" s="4"/>
      <c r="D79" s="4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2:23" ht="15.75">
      <c r="B80" s="4"/>
      <c r="C80" s="4"/>
      <c r="D80" s="4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2" ht="15.75">
      <c r="L82" s="2">
        <v>1000</v>
      </c>
    </row>
  </sheetData>
  <sheetProtection/>
  <mergeCells count="3">
    <mergeCell ref="B2:W2"/>
    <mergeCell ref="B3:W3"/>
    <mergeCell ref="J30:X30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memduh</dc:creator>
  <cp:keywords/>
  <dc:description/>
  <cp:lastModifiedBy>Doğan TEMİRCİ</cp:lastModifiedBy>
  <cp:lastPrinted>2020-02-20T13:17:56Z</cp:lastPrinted>
  <dcterms:created xsi:type="dcterms:W3CDTF">2013-03-04T08:32:41Z</dcterms:created>
  <dcterms:modified xsi:type="dcterms:W3CDTF">2023-03-01T08:34:56Z</dcterms:modified>
  <cp:category/>
  <cp:version/>
  <cp:contentType/>
  <cp:contentStatus/>
</cp:coreProperties>
</file>