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6" windowWidth="9720" windowHeight="5340" activeTab="0"/>
  </bookViews>
  <sheets>
    <sheet name="T 7.14" sheetId="1" r:id="rId1"/>
  </sheets>
  <definedNames>
    <definedName name="_xlnm.Print_Area" localSheetId="0">'T 7.14'!$A$1:$K$337</definedName>
  </definedNames>
  <calcPr fullCalcOnLoad="1"/>
</workbook>
</file>

<file path=xl/sharedStrings.xml><?xml version="1.0" encoding="utf-8"?>
<sst xmlns="http://schemas.openxmlformats.org/spreadsheetml/2006/main" count="522" uniqueCount="132">
  <si>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</si>
  <si>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</si>
  <si>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</si>
  <si>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</si>
  <si>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</si>
  <si>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</si>
  <si>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</si>
  <si>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</si>
  <si>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</si>
  <si>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</si>
  <si>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</si>
  <si>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</si>
  <si>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</si>
  <si>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</si>
  <si>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</si>
  <si>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</si>
  <si>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</si>
  <si>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</si>
  <si>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</si>
  <si>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</si>
  <si>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</si>
  <si>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</si>
  <si>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</si>
  <si>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</si>
  <si>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</si>
  <si>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</si>
  <si>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</si>
  <si>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</si>
  <si>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</si>
  <si>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</si>
  <si>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</si>
  <si>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</si>
  <si>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</si>
  <si>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</si>
  <si>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</si>
  <si>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</si>
  <si>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</si>
  <si>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</si>
  <si>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</si>
  <si>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</si>
  <si>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</si>
  <si>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</si>
  <si>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</si>
  <si>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</si>
  <si>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</si>
  <si>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</si>
  <si>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</si>
  <si>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</si>
  <si>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</si>
  <si>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</si>
  <si>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</si>
  <si>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</si>
  <si>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</si>
  <si>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</si>
  <si>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</si>
  <si>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</si>
  <si>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</si>
  <si>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</si>
  <si>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</si>
  <si>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</si>
  <si>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</si>
  <si>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</si>
  <si>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</si>
  <si>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</si>
  <si>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</si>
  <si>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</si>
  <si>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</si>
  <si>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</si>
  <si>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</si>
  <si>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</si>
  <si>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</si>
  <si>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</si>
  <si>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</si>
  <si>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</si>
  <si>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</si>
  <si>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</si>
  <si>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</si>
  <si>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</si>
  <si>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</si>
  <si>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</si>
  <si>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</si>
  <si>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</si>
  <si>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</si>
  <si>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</si>
  <si>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</si>
  <si>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</si>
  <si>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</si>
  <si>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</si>
  <si>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</si>
  <si>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</si>
  <si>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</si>
  <si>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</si>
  <si>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</si>
  <si>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</si>
  <si>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</si>
  <si>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</si>
  <si>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</si>
  <si>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</si>
  <si>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</si>
  <si>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</si>
  <si>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</si>
  <si>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</si>
  <si>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</si>
  <si>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</si>
  <si>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</si>
  <si>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</si>
  <si>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</si>
  <si>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</si>
  <si>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</si>
  <si>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</si>
  <si>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</si>
  <si>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</si>
  <si>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</si>
  <si>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</si>
  <si>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</si>
  <si>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</si>
  <si>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</si>
  <si>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</si>
  <si>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</si>
  <si>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</si>
  <si>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</si>
  <si>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</si>
  <si>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</si>
  <si>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</si>
  <si>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</si>
  <si>
    <t>7</t>
  </si>
  <si>
    <t>8</t>
  </si>
  <si>
    <t>9</t>
  </si>
  <si>
    <t>10</t>
  </si>
  <si>
    <t>11</t>
  </si>
  <si>
    <t>12</t>
  </si>
  <si>
    <t>2020 1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</si>
</sst>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indexed="8"/>
      </left>
      <right/>
      <top style="thin">
        <color theme="1"/>
      </top>
      <bottom/>
    </border>
    <border>
      <left/>
      <right style="thin">
        <color indexed="8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8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194" fontId="6" fillId="0" borderId="15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7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6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5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7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204" fontId="6" fillId="0" borderId="13" xfId="0" applyNumberFormat="1" applyFont="1" applyFill="1" applyBorder="1" applyAlignment="1" applyProtection="1">
      <alignment/>
      <protection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5" xfId="0" applyNumberFormat="1" applyFont="1" applyFill="1" applyBorder="1" applyAlignment="1" applyProtection="1">
      <alignment/>
      <protection/>
    </xf>
    <xf numFmtId="20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6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197" fontId="5" fillId="0" borderId="13" xfId="0" applyFont="1" applyBorder="1" applyAlignment="1" applyProtection="1" quotePrefix="1">
      <alignment horizontal="right"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3" xfId="0" applyNumberFormat="1" applyFont="1" applyBorder="1" applyAlignment="1" applyProtection="1">
      <alignment horizontal="right"/>
      <protection/>
    </xf>
    <xf numFmtId="202" fontId="6" fillId="0" borderId="16" xfId="0" applyNumberFormat="1" applyFont="1" applyBorder="1" applyAlignment="1" applyProtection="1">
      <alignment horizontal="right"/>
      <protection/>
    </xf>
    <xf numFmtId="204" fontId="6" fillId="0" borderId="15" xfId="0" applyNumberFormat="1" applyFont="1" applyFill="1" applyBorder="1" applyAlignment="1" applyProtection="1">
      <alignment/>
      <protection/>
    </xf>
    <xf numFmtId="197" fontId="5" fillId="0" borderId="11" xfId="0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 horizontal="right"/>
      <protection/>
    </xf>
    <xf numFmtId="49" fontId="6" fillId="0" borderId="16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20" xfId="0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7" fontId="5" fillId="0" borderId="14" xfId="0" applyFont="1" applyBorder="1" applyAlignment="1" applyProtection="1">
      <alignment horizontal="right"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202" fontId="6" fillId="0" borderId="14" xfId="0" applyNumberFormat="1" applyFont="1" applyBorder="1" applyAlignment="1" applyProtection="1">
      <alignment horizontal="right"/>
      <protection/>
    </xf>
    <xf numFmtId="202" fontId="6" fillId="0" borderId="17" xfId="0" applyNumberFormat="1" applyFont="1" applyBorder="1" applyAlignment="1" applyProtection="1">
      <alignment horizontal="right"/>
      <protection/>
    </xf>
    <xf numFmtId="202" fontId="6" fillId="0" borderId="10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194" fontId="6" fillId="0" borderId="20" xfId="0" applyNumberFormat="1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4" fontId="6" fillId="0" borderId="11" xfId="0" applyNumberFormat="1" applyFont="1" applyFill="1" applyBorder="1" applyAlignment="1" applyProtection="1">
      <alignment/>
      <protection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5" fillId="0" borderId="22" xfId="0" applyFont="1" applyBorder="1" applyAlignment="1" applyProtection="1">
      <alignment horizontal="right"/>
      <protection/>
    </xf>
    <xf numFmtId="197" fontId="5" fillId="0" borderId="23" xfId="0" applyFont="1" applyBorder="1" applyAlignment="1" applyProtection="1">
      <alignment horizontal="right"/>
      <protection/>
    </xf>
    <xf numFmtId="197" fontId="5" fillId="0" borderId="24" xfId="0" applyFont="1" applyBorder="1" applyAlignment="1" applyProtection="1">
      <alignment horizontal="right"/>
      <protection/>
    </xf>
    <xf numFmtId="197" fontId="4" fillId="0" borderId="12" xfId="0" applyFont="1" applyBorder="1" applyAlignment="1">
      <alignment/>
    </xf>
    <xf numFmtId="194" fontId="6" fillId="0" borderId="25" xfId="0" applyNumberFormat="1" applyFont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204" fontId="6" fillId="0" borderId="28" xfId="0" applyNumberFormat="1" applyFont="1" applyFill="1" applyBorder="1" applyAlignment="1" applyProtection="1">
      <alignment/>
      <protection/>
    </xf>
    <xf numFmtId="197" fontId="4" fillId="0" borderId="16" xfId="0" applyFont="1" applyBorder="1" applyAlignment="1">
      <alignment/>
    </xf>
    <xf numFmtId="204" fontId="6" fillId="0" borderId="12" xfId="0" applyNumberFormat="1" applyFont="1" applyFill="1" applyBorder="1" applyAlignment="1" applyProtection="1">
      <alignment/>
      <protection/>
    </xf>
    <xf numFmtId="204" fontId="6" fillId="0" borderId="16" xfId="0" applyNumberFormat="1" applyFont="1" applyFill="1" applyBorder="1" applyAlignment="1" applyProtection="1">
      <alignment/>
      <protection/>
    </xf>
    <xf numFmtId="204" fontId="6" fillId="0" borderId="0" xfId="0" applyNumberFormat="1" applyFont="1" applyFill="1" applyBorder="1" applyAlignment="1" applyProtection="1">
      <alignment/>
      <protection/>
    </xf>
    <xf numFmtId="194" fontId="6" fillId="0" borderId="10" xfId="0" applyNumberFormat="1" applyFont="1" applyFill="1" applyBorder="1" applyAlignment="1" applyProtection="1">
      <alignment/>
      <protection/>
    </xf>
    <xf numFmtId="194" fontId="6" fillId="0" borderId="14" xfId="0" applyNumberFormat="1" applyFont="1" applyFill="1" applyBorder="1" applyAlignment="1" applyProtection="1">
      <alignment/>
      <protection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5" fillId="0" borderId="29" xfId="0" applyFont="1" applyBorder="1" applyAlignment="1" applyProtection="1">
      <alignment horizontal="right"/>
      <protection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30" xfId="0" applyNumberFormat="1" applyFont="1" applyBorder="1" applyAlignment="1" applyProtection="1">
      <alignment horizontal="right"/>
      <protection/>
    </xf>
    <xf numFmtId="197" fontId="5" fillId="0" borderId="25" xfId="0" applyFont="1" applyBorder="1" applyAlignment="1" applyProtection="1">
      <alignment horizontal="right"/>
      <protection/>
    </xf>
    <xf numFmtId="202" fontId="6" fillId="0" borderId="26" xfId="0" applyNumberFormat="1" applyFont="1" applyBorder="1" applyAlignment="1" applyProtection="1">
      <alignment horizontal="right"/>
      <protection/>
    </xf>
    <xf numFmtId="202" fontId="6" fillId="0" borderId="31" xfId="0" applyNumberFormat="1" applyFont="1" applyBorder="1" applyAlignment="1" applyProtection="1">
      <alignment horizontal="right"/>
      <protection/>
    </xf>
    <xf numFmtId="197" fontId="4" fillId="0" borderId="31" xfId="0" applyFont="1" applyBorder="1" applyAlignment="1">
      <alignment/>
    </xf>
    <xf numFmtId="202" fontId="6" fillId="0" borderId="32" xfId="0" applyNumberFormat="1" applyFont="1" applyBorder="1" applyAlignment="1" applyProtection="1">
      <alignment horizontal="right"/>
      <protection/>
    </xf>
    <xf numFmtId="194" fontId="6" fillId="0" borderId="29" xfId="0" applyNumberFormat="1" applyFont="1" applyFill="1" applyBorder="1" applyAlignment="1" applyProtection="1">
      <alignment/>
      <protection/>
    </xf>
    <xf numFmtId="204" fontId="6" fillId="0" borderId="30" xfId="0" applyNumberFormat="1" applyFont="1" applyFill="1" applyBorder="1" applyAlignment="1" applyProtection="1">
      <alignment/>
      <protection/>
    </xf>
    <xf numFmtId="194" fontId="6" fillId="0" borderId="25" xfId="0" applyNumberFormat="1" applyFont="1" applyFill="1" applyBorder="1" applyAlignment="1" applyProtection="1">
      <alignment/>
      <protection/>
    </xf>
    <xf numFmtId="194" fontId="6" fillId="0" borderId="33" xfId="0" applyNumberFormat="1" applyFont="1" applyFill="1" applyBorder="1" applyAlignment="1" applyProtection="1">
      <alignment/>
      <protection/>
    </xf>
    <xf numFmtId="204" fontId="6" fillId="0" borderId="32" xfId="0" applyNumberFormat="1" applyFont="1" applyFill="1" applyBorder="1" applyAlignment="1" applyProtection="1">
      <alignment/>
      <protection/>
    </xf>
    <xf numFmtId="202" fontId="6" fillId="0" borderId="29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202" fontId="6" fillId="0" borderId="33" xfId="0" applyNumberFormat="1" applyFont="1" applyBorder="1" applyAlignment="1" applyProtection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200" fontId="9" fillId="0" borderId="25" xfId="72" applyNumberFormat="1" applyFont="1" applyBorder="1" applyAlignment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200" fontId="9" fillId="0" borderId="34" xfId="72" applyNumberFormat="1" applyFont="1" applyBorder="1" applyAlignment="1">
      <alignment horizontal="right"/>
      <protection/>
    </xf>
    <xf numFmtId="197" fontId="5" fillId="0" borderId="35" xfId="0" applyFont="1" applyBorder="1" applyAlignment="1" applyProtection="1">
      <alignment horizontal="right"/>
      <protection/>
    </xf>
    <xf numFmtId="194" fontId="6" fillId="0" borderId="33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200" fontId="9" fillId="0" borderId="0" xfId="72" applyNumberFormat="1" applyFont="1" applyBorder="1" applyAlignment="1">
      <alignment horizontal="right"/>
      <protection/>
    </xf>
    <xf numFmtId="3" fontId="9" fillId="0" borderId="31" xfId="0" applyNumberFormat="1" applyFont="1" applyBorder="1" applyAlignment="1" applyProtection="1">
      <alignment/>
      <protection/>
    </xf>
    <xf numFmtId="194" fontId="6" fillId="0" borderId="31" xfId="0" applyNumberFormat="1" applyFont="1" applyBorder="1" applyAlignment="1" applyProtection="1">
      <alignment horizontal="right"/>
      <protection/>
    </xf>
    <xf numFmtId="197" fontId="5" fillId="0" borderId="0" xfId="0" applyFont="1" applyBorder="1" applyAlignment="1" applyProtection="1">
      <alignment horizontal="right"/>
      <protection/>
    </xf>
    <xf numFmtId="197" fontId="5" fillId="0" borderId="31" xfId="0" applyFont="1" applyBorder="1" applyAlignment="1" applyProtection="1">
      <alignment horizontal="right"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7" xfId="0" applyFont="1" applyBorder="1" applyAlignment="1">
      <alignment horizontal="center"/>
    </xf>
    <xf numFmtId="197" fontId="8" fillId="0" borderId="36" xfId="0" applyFont="1" applyBorder="1" applyAlignment="1" applyProtection="1">
      <alignment horizontal="center"/>
      <protection/>
    </xf>
    <xf numFmtId="197" fontId="8" fillId="0" borderId="37" xfId="0" applyFont="1" applyBorder="1" applyAlignment="1" applyProtection="1">
      <alignment horizontal="center"/>
      <protection/>
    </xf>
    <xf numFmtId="197" fontId="8" fillId="0" borderId="38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3990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3990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482"/>
  <sheetViews>
    <sheetView tabSelected="1" defaultGridColor="0" zoomScale="87" zoomScaleNormal="87" zoomScaleSheetLayoutView="70" zoomScalePageLayoutView="0" colorId="22" workbookViewId="0" topLeftCell="A1">
      <pane xSplit="1" ySplit="109" topLeftCell="B324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K336" sqref="K336"/>
    </sheetView>
  </sheetViews>
  <sheetFormatPr defaultColWidth="9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1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50"/>
      <c r="J1" s="1"/>
      <c r="K1" s="1"/>
      <c r="L1" s="1"/>
      <c r="M1" s="1"/>
      <c r="N1" s="1"/>
      <c r="O1" s="2"/>
      <c r="P1" s="2"/>
    </row>
    <row r="2" spans="1:92" ht="21">
      <c r="A2" s="31" t="s">
        <v>123</v>
      </c>
      <c r="B2" s="31"/>
      <c r="C2" s="31"/>
      <c r="D2" s="31"/>
      <c r="E2" s="31"/>
      <c r="F2" s="4"/>
      <c r="G2" s="4"/>
      <c r="H2" s="5"/>
      <c r="I2" s="51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1">
      <c r="A3" s="31" t="s">
        <v>124</v>
      </c>
      <c r="B3" s="31"/>
      <c r="C3" s="31"/>
      <c r="D3" s="31"/>
      <c r="E3" s="31"/>
      <c r="F3" s="4"/>
      <c r="G3" s="4"/>
      <c r="H3" s="5"/>
      <c r="I3" s="51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78" t="s">
        <v>73</v>
      </c>
      <c r="C4" s="179"/>
      <c r="D4" s="179"/>
      <c r="E4" s="180"/>
      <c r="F4" s="27"/>
      <c r="G4" s="174" t="s">
        <v>105</v>
      </c>
      <c r="H4" s="181"/>
      <c r="I4" s="175"/>
      <c r="J4" s="174" t="s">
        <v>57</v>
      </c>
      <c r="K4" s="175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7.25">
      <c r="A5" s="7"/>
      <c r="B5" s="38" t="s">
        <v>64</v>
      </c>
      <c r="C5" s="42" t="s">
        <v>64</v>
      </c>
      <c r="D5" s="42" t="s">
        <v>72</v>
      </c>
      <c r="E5" s="40" t="s">
        <v>72</v>
      </c>
      <c r="F5" s="42" t="s">
        <v>20</v>
      </c>
      <c r="G5" s="182" t="s">
        <v>106</v>
      </c>
      <c r="H5" s="183"/>
      <c r="I5" s="184"/>
      <c r="J5" s="176" t="s">
        <v>58</v>
      </c>
      <c r="K5" s="177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7.25">
      <c r="A6" s="7"/>
      <c r="B6" s="39" t="s">
        <v>65</v>
      </c>
      <c r="C6" s="73" t="s">
        <v>68</v>
      </c>
      <c r="D6" s="73" t="s">
        <v>65</v>
      </c>
      <c r="E6" s="41" t="s">
        <v>71</v>
      </c>
      <c r="F6" s="73" t="s">
        <v>3</v>
      </c>
      <c r="G6" s="185" t="s">
        <v>107</v>
      </c>
      <c r="H6" s="186"/>
      <c r="I6" s="187"/>
      <c r="J6" s="44" t="s">
        <v>75</v>
      </c>
      <c r="K6" s="40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18.75">
      <c r="A7" s="7"/>
      <c r="B7" s="39" t="s">
        <v>59</v>
      </c>
      <c r="C7" s="73" t="s">
        <v>59</v>
      </c>
      <c r="D7" s="73" t="s">
        <v>70</v>
      </c>
      <c r="E7" s="41" t="s">
        <v>70</v>
      </c>
      <c r="F7" s="73" t="s">
        <v>82</v>
      </c>
      <c r="G7" s="38" t="s">
        <v>22</v>
      </c>
      <c r="H7" s="27"/>
      <c r="I7" s="52" t="s">
        <v>25</v>
      </c>
      <c r="J7" s="64" t="s">
        <v>76</v>
      </c>
      <c r="K7" s="41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18.75">
      <c r="A8" s="7"/>
      <c r="B8" s="39" t="s">
        <v>1</v>
      </c>
      <c r="C8" s="73" t="s">
        <v>1</v>
      </c>
      <c r="D8" s="73" t="s">
        <v>74</v>
      </c>
      <c r="E8" s="41" t="s">
        <v>74</v>
      </c>
      <c r="F8" s="73" t="s">
        <v>21</v>
      </c>
      <c r="G8" s="39" t="s">
        <v>23</v>
      </c>
      <c r="H8" s="103"/>
      <c r="I8" s="53" t="s">
        <v>83</v>
      </c>
      <c r="J8" s="64" t="s">
        <v>89</v>
      </c>
      <c r="K8" s="41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9" t="s">
        <v>66</v>
      </c>
      <c r="C9" s="73" t="s">
        <v>69</v>
      </c>
      <c r="D9" s="73" t="s">
        <v>66</v>
      </c>
      <c r="E9" s="41" t="s">
        <v>69</v>
      </c>
      <c r="F9" s="73" t="s">
        <v>19</v>
      </c>
      <c r="G9" s="39" t="s">
        <v>17</v>
      </c>
      <c r="H9" s="103"/>
      <c r="I9" s="53" t="s">
        <v>55</v>
      </c>
      <c r="J9" s="65" t="s">
        <v>77</v>
      </c>
      <c r="K9" s="41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7.25">
      <c r="A10" s="28" t="s">
        <v>4</v>
      </c>
      <c r="B10" s="72" t="s">
        <v>67</v>
      </c>
      <c r="C10" s="43" t="s">
        <v>67</v>
      </c>
      <c r="D10" s="43" t="s">
        <v>67</v>
      </c>
      <c r="E10" s="30" t="s">
        <v>67</v>
      </c>
      <c r="F10" s="43" t="s">
        <v>61</v>
      </c>
      <c r="G10" s="72" t="s">
        <v>24</v>
      </c>
      <c r="H10" s="29"/>
      <c r="I10" s="54" t="s">
        <v>54</v>
      </c>
      <c r="J10" s="66" t="s">
        <v>94</v>
      </c>
      <c r="K10" s="30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>
      <c r="A11" s="7"/>
      <c r="B11" s="7"/>
      <c r="C11" s="32"/>
      <c r="D11" s="32"/>
      <c r="E11" s="75"/>
      <c r="F11" s="36"/>
      <c r="G11" s="118" t="s">
        <v>2</v>
      </c>
      <c r="H11" s="36"/>
      <c r="I11" s="55"/>
      <c r="J11" s="122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2"/>
      <c r="D12" s="32"/>
      <c r="E12" s="75"/>
      <c r="F12" s="24">
        <v>65.46</v>
      </c>
      <c r="G12" s="16">
        <v>1981.3</v>
      </c>
      <c r="H12" s="22"/>
      <c r="I12" s="56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2"/>
      <c r="D13" s="32"/>
      <c r="E13" s="75"/>
      <c r="F13" s="24">
        <v>86.22</v>
      </c>
      <c r="G13" s="16">
        <v>3007</v>
      </c>
      <c r="H13" s="22"/>
      <c r="I13" s="56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85" t="s">
        <v>35</v>
      </c>
      <c r="B14" s="109" t="s">
        <v>30</v>
      </c>
      <c r="C14" s="78" t="s">
        <v>30</v>
      </c>
      <c r="D14" s="78" t="s">
        <v>30</v>
      </c>
      <c r="E14" s="79" t="s">
        <v>30</v>
      </c>
      <c r="F14" s="100">
        <v>75.68</v>
      </c>
      <c r="G14" s="16">
        <v>3715.6</v>
      </c>
      <c r="H14" s="22"/>
      <c r="I14" s="56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85" t="s">
        <v>36</v>
      </c>
      <c r="B15" s="109" t="s">
        <v>30</v>
      </c>
      <c r="C15" s="78" t="s">
        <v>30</v>
      </c>
      <c r="D15" s="78" t="s">
        <v>30</v>
      </c>
      <c r="E15" s="79" t="s">
        <v>30</v>
      </c>
      <c r="F15" s="100">
        <v>97.12</v>
      </c>
      <c r="G15" s="16">
        <v>3636.4</v>
      </c>
      <c r="H15" s="22"/>
      <c r="I15" s="56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85" t="s">
        <v>37</v>
      </c>
      <c r="B16" s="109" t="s">
        <v>30</v>
      </c>
      <c r="C16" s="78" t="s">
        <v>30</v>
      </c>
      <c r="D16" s="78" t="s">
        <v>30</v>
      </c>
      <c r="E16" s="79" t="s">
        <v>30</v>
      </c>
      <c r="F16" s="100">
        <v>170.6</v>
      </c>
      <c r="G16" s="16">
        <v>3929.9</v>
      </c>
      <c r="H16" s="22"/>
      <c r="I16" s="56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85" t="s">
        <v>38</v>
      </c>
      <c r="B17" s="77">
        <v>57</v>
      </c>
      <c r="C17" s="80">
        <v>78</v>
      </c>
      <c r="D17" s="78" t="s">
        <v>30</v>
      </c>
      <c r="E17" s="79" t="s">
        <v>30</v>
      </c>
      <c r="F17" s="100">
        <v>247.5</v>
      </c>
      <c r="G17" s="16">
        <v>6684.4</v>
      </c>
      <c r="H17" s="22"/>
      <c r="I17" s="56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85" t="s">
        <v>39</v>
      </c>
      <c r="B18" s="77">
        <v>60</v>
      </c>
      <c r="C18" s="80">
        <v>80</v>
      </c>
      <c r="D18" s="78" t="s">
        <v>30</v>
      </c>
      <c r="E18" s="79" t="s">
        <v>30</v>
      </c>
      <c r="F18" s="100">
        <v>201.5</v>
      </c>
      <c r="G18" s="16">
        <v>1752.4</v>
      </c>
      <c r="H18" s="22"/>
      <c r="I18" s="56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85" t="s">
        <v>40</v>
      </c>
      <c r="B19" s="77">
        <v>46</v>
      </c>
      <c r="C19" s="80">
        <v>79</v>
      </c>
      <c r="D19" s="78" t="s">
        <v>30</v>
      </c>
      <c r="E19" s="79" t="s">
        <v>30</v>
      </c>
      <c r="F19" s="100">
        <v>115.83</v>
      </c>
      <c r="G19" s="16">
        <v>1767.1</v>
      </c>
      <c r="H19" s="22"/>
      <c r="I19" s="56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85" t="s">
        <v>41</v>
      </c>
      <c r="B20" s="77">
        <v>55</v>
      </c>
      <c r="C20" s="80">
        <v>70</v>
      </c>
      <c r="D20" s="78" t="s">
        <v>30</v>
      </c>
      <c r="E20" s="79" t="s">
        <v>30</v>
      </c>
      <c r="F20" s="100">
        <v>70.88</v>
      </c>
      <c r="G20" s="16">
        <v>1643.4</v>
      </c>
      <c r="H20" s="22"/>
      <c r="I20" s="56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85" t="s">
        <v>42</v>
      </c>
      <c r="B21" s="77"/>
      <c r="C21" s="80"/>
      <c r="D21" s="78" t="s">
        <v>30</v>
      </c>
      <c r="E21" s="79" t="s">
        <v>30</v>
      </c>
      <c r="F21" s="24">
        <v>52</v>
      </c>
      <c r="G21" s="16">
        <v>1189.1</v>
      </c>
      <c r="H21" s="22"/>
      <c r="I21" s="56">
        <v>31032</v>
      </c>
      <c r="J21" s="16">
        <v>31618927</v>
      </c>
      <c r="K21" s="69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85" t="s">
        <v>43</v>
      </c>
      <c r="B22" s="77"/>
      <c r="C22" s="80"/>
      <c r="D22" s="78" t="s">
        <v>30</v>
      </c>
      <c r="E22" s="79" t="s">
        <v>30</v>
      </c>
      <c r="F22" s="24">
        <v>93.57</v>
      </c>
      <c r="G22" s="16">
        <v>1444.9</v>
      </c>
      <c r="H22" s="22"/>
      <c r="I22" s="56">
        <v>31727</v>
      </c>
      <c r="J22" s="16">
        <v>92734610</v>
      </c>
      <c r="K22" s="69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85" t="s">
        <v>44</v>
      </c>
      <c r="B23" s="77"/>
      <c r="C23" s="80"/>
      <c r="D23" s="78" t="s">
        <v>30</v>
      </c>
      <c r="E23" s="79" t="s">
        <v>30</v>
      </c>
      <c r="F23" s="24">
        <v>57</v>
      </c>
      <c r="G23" s="16">
        <v>1406.3</v>
      </c>
      <c r="H23" s="22"/>
      <c r="I23" s="56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85" t="s">
        <v>45</v>
      </c>
      <c r="B24" s="77"/>
      <c r="C24" s="80"/>
      <c r="D24" s="78" t="s">
        <v>30</v>
      </c>
      <c r="E24" s="79" t="s">
        <v>30</v>
      </c>
      <c r="F24" s="24">
        <v>81.27</v>
      </c>
      <c r="G24" s="16">
        <v>1852.2</v>
      </c>
      <c r="H24" s="22"/>
      <c r="I24" s="56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85" t="s">
        <v>46</v>
      </c>
      <c r="B25" s="77"/>
      <c r="C25" s="80"/>
      <c r="D25" s="78" t="s">
        <v>30</v>
      </c>
      <c r="E25" s="79" t="s">
        <v>30</v>
      </c>
      <c r="F25" s="24">
        <v>66.67</v>
      </c>
      <c r="G25" s="16">
        <v>1353.2</v>
      </c>
      <c r="H25" s="22"/>
      <c r="I25" s="56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85" t="s">
        <v>36</v>
      </c>
      <c r="B26" s="77"/>
      <c r="C26" s="80"/>
      <c r="D26" s="78" t="s">
        <v>30</v>
      </c>
      <c r="E26" s="79" t="s">
        <v>30</v>
      </c>
      <c r="F26" s="24">
        <v>92.05</v>
      </c>
      <c r="G26" s="16">
        <v>1913.5</v>
      </c>
      <c r="H26" s="22"/>
      <c r="I26" s="56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7"/>
      <c r="C27" s="80"/>
      <c r="D27" s="78" t="s">
        <v>30</v>
      </c>
      <c r="E27" s="79" t="s">
        <v>30</v>
      </c>
      <c r="F27" s="24">
        <v>99</v>
      </c>
      <c r="G27" s="16">
        <v>1666.5</v>
      </c>
      <c r="H27" s="22"/>
      <c r="I27" s="56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7"/>
      <c r="C28" s="80"/>
      <c r="D28" s="78" t="s">
        <v>30</v>
      </c>
      <c r="E28" s="79" t="s">
        <v>30</v>
      </c>
      <c r="F28" s="24">
        <f>(65+60+60+60.1)/4</f>
        <v>61.275</v>
      </c>
      <c r="G28" s="16">
        <v>641.8</v>
      </c>
      <c r="H28" s="22"/>
      <c r="I28" s="56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7"/>
      <c r="C29" s="80"/>
      <c r="D29" s="78" t="s">
        <v>30</v>
      </c>
      <c r="E29" s="79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6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7"/>
      <c r="C30" s="80"/>
      <c r="D30" s="78" t="s">
        <v>30</v>
      </c>
      <c r="E30" s="79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6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7"/>
      <c r="C31" s="80"/>
      <c r="D31" s="78" t="s">
        <v>30</v>
      </c>
      <c r="E31" s="79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6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7"/>
      <c r="C32" s="80"/>
      <c r="D32" s="78" t="s">
        <v>30</v>
      </c>
      <c r="E32" s="79" t="s">
        <v>30</v>
      </c>
      <c r="F32" s="33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6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7"/>
      <c r="C33" s="80"/>
      <c r="D33" s="78" t="s">
        <v>30</v>
      </c>
      <c r="E33" s="79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6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7"/>
      <c r="C34" s="80"/>
      <c r="D34" s="78" t="s">
        <v>30</v>
      </c>
      <c r="E34" s="79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6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7"/>
      <c r="C35" s="80"/>
      <c r="D35" s="78" t="s">
        <v>30</v>
      </c>
      <c r="E35" s="79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6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7"/>
      <c r="C36" s="80"/>
      <c r="D36" s="78" t="s">
        <v>30</v>
      </c>
      <c r="E36" s="79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6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7"/>
      <c r="C37" s="80"/>
      <c r="D37" s="78" t="s">
        <v>30</v>
      </c>
      <c r="E37" s="79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6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85" t="s">
        <v>37</v>
      </c>
      <c r="B38" s="77"/>
      <c r="C38" s="80"/>
      <c r="D38" s="78" t="s">
        <v>30</v>
      </c>
      <c r="E38" s="79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6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85" t="s">
        <v>31</v>
      </c>
      <c r="B39" s="77"/>
      <c r="C39" s="80"/>
      <c r="D39" s="78" t="s">
        <v>30</v>
      </c>
      <c r="E39" s="79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6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7"/>
      <c r="C40" s="80"/>
      <c r="D40" s="78" t="s">
        <v>30</v>
      </c>
      <c r="E40" s="79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6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7"/>
      <c r="C41" s="80"/>
      <c r="D41" s="78" t="s">
        <v>30</v>
      </c>
      <c r="E41" s="79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6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7"/>
      <c r="C42" s="80"/>
      <c r="D42" s="78" t="s">
        <v>30</v>
      </c>
      <c r="E42" s="79" t="s">
        <v>30</v>
      </c>
      <c r="F42" s="33" t="s">
        <v>28</v>
      </c>
      <c r="G42" s="16">
        <v>1186.4</v>
      </c>
      <c r="H42" s="22"/>
      <c r="I42" s="56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7"/>
      <c r="C43" s="80"/>
      <c r="D43" s="78" t="s">
        <v>30</v>
      </c>
      <c r="E43" s="79" t="s">
        <v>30</v>
      </c>
      <c r="F43" s="24">
        <v>68</v>
      </c>
      <c r="G43" s="16">
        <v>1997</v>
      </c>
      <c r="H43" s="22"/>
      <c r="I43" s="56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7"/>
      <c r="C44" s="80"/>
      <c r="D44" s="78" t="s">
        <v>30</v>
      </c>
      <c r="E44" s="79" t="s">
        <v>30</v>
      </c>
      <c r="F44" s="33" t="s">
        <v>26</v>
      </c>
      <c r="G44" s="16">
        <v>1696.2</v>
      </c>
      <c r="H44" s="22"/>
      <c r="I44" s="56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7"/>
      <c r="C45" s="80"/>
      <c r="D45" s="78" t="s">
        <v>30</v>
      </c>
      <c r="E45" s="79" t="s">
        <v>30</v>
      </c>
      <c r="F45" s="33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6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7"/>
      <c r="C46" s="80"/>
      <c r="D46" s="78" t="s">
        <v>30</v>
      </c>
      <c r="E46" s="79" t="s">
        <v>30</v>
      </c>
      <c r="F46" s="33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6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7"/>
      <c r="C47" s="80"/>
      <c r="D47" s="78" t="s">
        <v>30</v>
      </c>
      <c r="E47" s="79" t="s">
        <v>30</v>
      </c>
      <c r="F47" s="33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6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7"/>
      <c r="C48" s="80"/>
      <c r="D48" s="78" t="s">
        <v>30</v>
      </c>
      <c r="E48" s="79" t="s">
        <v>30</v>
      </c>
      <c r="F48" s="33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6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7"/>
      <c r="C49" s="80"/>
      <c r="D49" s="78" t="s">
        <v>30</v>
      </c>
      <c r="E49" s="79" t="s">
        <v>30</v>
      </c>
      <c r="F49" s="33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6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85" t="s">
        <v>38</v>
      </c>
      <c r="B50" s="77"/>
      <c r="C50" s="80"/>
      <c r="D50" s="78" t="s">
        <v>30</v>
      </c>
      <c r="E50" s="79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6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85" t="s">
        <v>32</v>
      </c>
      <c r="B51" s="77"/>
      <c r="C51" s="80"/>
      <c r="D51" s="78" t="s">
        <v>30</v>
      </c>
      <c r="E51" s="79" t="s">
        <v>30</v>
      </c>
      <c r="F51" s="33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6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7"/>
      <c r="C52" s="80"/>
      <c r="D52" s="78" t="s">
        <v>30</v>
      </c>
      <c r="E52" s="79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6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7"/>
      <c r="C53" s="80"/>
      <c r="D53" s="78" t="s">
        <v>30</v>
      </c>
      <c r="E53" s="79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6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7"/>
      <c r="C54" s="80"/>
      <c r="D54" s="78" t="s">
        <v>30</v>
      </c>
      <c r="E54" s="79" t="s">
        <v>30</v>
      </c>
      <c r="F54" s="24">
        <v>68</v>
      </c>
      <c r="G54" s="16">
        <v>2168.8</v>
      </c>
      <c r="H54" s="22"/>
      <c r="I54" s="56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7"/>
      <c r="C55" s="80"/>
      <c r="D55" s="78" t="s">
        <v>30</v>
      </c>
      <c r="E55" s="79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6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7"/>
      <c r="C56" s="80"/>
      <c r="D56" s="78" t="s">
        <v>30</v>
      </c>
      <c r="E56" s="79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6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7"/>
      <c r="C57" s="80"/>
      <c r="D57" s="78" t="s">
        <v>30</v>
      </c>
      <c r="E57" s="79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6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7"/>
      <c r="C58" s="80"/>
      <c r="D58" s="78" t="s">
        <v>30</v>
      </c>
      <c r="E58" s="79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6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7"/>
      <c r="C59" s="80"/>
      <c r="D59" s="78" t="s">
        <v>30</v>
      </c>
      <c r="E59" s="79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6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7"/>
      <c r="C60" s="80"/>
      <c r="D60" s="78" t="s">
        <v>30</v>
      </c>
      <c r="E60" s="79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6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7"/>
      <c r="C61" s="80"/>
      <c r="D61" s="78" t="s">
        <v>30</v>
      </c>
      <c r="E61" s="79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6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85" t="s">
        <v>39</v>
      </c>
      <c r="B62" s="77"/>
      <c r="C62" s="80"/>
      <c r="D62" s="78" t="s">
        <v>30</v>
      </c>
      <c r="E62" s="79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6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85" t="s">
        <v>33</v>
      </c>
      <c r="B63" s="77"/>
      <c r="C63" s="80"/>
      <c r="D63" s="78" t="s">
        <v>30</v>
      </c>
      <c r="E63" s="79" t="s">
        <v>30</v>
      </c>
      <c r="F63" s="117">
        <f>79.88</f>
        <v>79.88</v>
      </c>
      <c r="G63" s="16">
        <v>1781.53</v>
      </c>
      <c r="H63" s="22"/>
      <c r="I63" s="56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7"/>
      <c r="C64" s="80"/>
      <c r="D64" s="78" t="s">
        <v>30</v>
      </c>
      <c r="E64" s="79" t="s">
        <v>30</v>
      </c>
      <c r="F64" s="24">
        <v>83.88</v>
      </c>
      <c r="G64" s="16">
        <v>5053.01</v>
      </c>
      <c r="H64" s="22"/>
      <c r="I64" s="56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7"/>
      <c r="C65" s="80"/>
      <c r="D65" s="78" t="s">
        <v>30</v>
      </c>
      <c r="E65" s="79" t="s">
        <v>30</v>
      </c>
      <c r="F65" s="24">
        <v>82.9</v>
      </c>
      <c r="G65" s="16">
        <v>3691.1</v>
      </c>
      <c r="H65" s="22"/>
      <c r="I65" s="56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7"/>
      <c r="C66" s="80"/>
      <c r="D66" s="78" t="s">
        <v>30</v>
      </c>
      <c r="E66" s="79" t="s">
        <v>30</v>
      </c>
      <c r="F66" s="24">
        <v>78.4</v>
      </c>
      <c r="G66" s="16">
        <v>2875.9</v>
      </c>
      <c r="H66" s="22"/>
      <c r="I66" s="56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7"/>
      <c r="C67" s="80"/>
      <c r="D67" s="78" t="s">
        <v>30</v>
      </c>
      <c r="E67" s="79" t="s">
        <v>30</v>
      </c>
      <c r="F67" s="33" t="s">
        <v>26</v>
      </c>
      <c r="G67" s="16">
        <v>2884.5</v>
      </c>
      <c r="H67" s="22"/>
      <c r="I67" s="56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7"/>
      <c r="C68" s="80"/>
      <c r="D68" s="78" t="s">
        <v>30</v>
      </c>
      <c r="E68" s="79" t="s">
        <v>30</v>
      </c>
      <c r="F68" s="33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6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7"/>
      <c r="C69" s="80"/>
      <c r="D69" s="78" t="s">
        <v>30</v>
      </c>
      <c r="E69" s="79" t="s">
        <v>30</v>
      </c>
      <c r="F69" s="33" t="s">
        <v>26</v>
      </c>
      <c r="G69" s="16">
        <v>5206.9</v>
      </c>
      <c r="H69" s="22"/>
      <c r="I69" s="56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7"/>
      <c r="C70" s="80"/>
      <c r="D70" s="78" t="s">
        <v>30</v>
      </c>
      <c r="E70" s="79" t="s">
        <v>30</v>
      </c>
      <c r="F70" s="33">
        <v>79</v>
      </c>
      <c r="G70" s="16">
        <v>10998</v>
      </c>
      <c r="H70" s="22"/>
      <c r="I70" s="56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7"/>
      <c r="C71" s="80"/>
      <c r="D71" s="78" t="s">
        <v>30</v>
      </c>
      <c r="E71" s="79" t="s">
        <v>30</v>
      </c>
      <c r="F71" s="33">
        <v>82</v>
      </c>
      <c r="G71" s="16">
        <v>6790</v>
      </c>
      <c r="H71" s="22"/>
      <c r="I71" s="56">
        <v>276046</v>
      </c>
      <c r="J71" s="16">
        <v>1641088.7</v>
      </c>
      <c r="K71" s="26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7"/>
      <c r="C72" s="80"/>
      <c r="D72" s="78" t="s">
        <v>30</v>
      </c>
      <c r="E72" s="79" t="s">
        <v>30</v>
      </c>
      <c r="F72" s="33" t="s">
        <v>26</v>
      </c>
      <c r="G72" s="16">
        <v>5089</v>
      </c>
      <c r="H72" s="22"/>
      <c r="I72" s="56">
        <v>279164</v>
      </c>
      <c r="J72" s="16">
        <v>282997.9</v>
      </c>
      <c r="K72" s="26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7"/>
      <c r="C73" s="80"/>
      <c r="D73" s="78" t="s">
        <v>30</v>
      </c>
      <c r="E73" s="79" t="s">
        <v>30</v>
      </c>
      <c r="F73" s="33">
        <v>82</v>
      </c>
      <c r="G73" s="16">
        <v>7889.7</v>
      </c>
      <c r="H73" s="22"/>
      <c r="I73" s="56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85" t="s">
        <v>40</v>
      </c>
      <c r="B74" s="77"/>
      <c r="C74" s="80"/>
      <c r="D74" s="78" t="s">
        <v>30</v>
      </c>
      <c r="E74" s="79" t="s">
        <v>30</v>
      </c>
      <c r="F74" s="33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6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85" t="s">
        <v>34</v>
      </c>
      <c r="B75" s="77"/>
      <c r="C75" s="80"/>
      <c r="D75" s="78" t="s">
        <v>30</v>
      </c>
      <c r="E75" s="79" t="s">
        <v>30</v>
      </c>
      <c r="F75" s="33">
        <v>82</v>
      </c>
      <c r="G75" s="16">
        <v>8407</v>
      </c>
      <c r="H75" s="22"/>
      <c r="I75" s="56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7"/>
      <c r="C76" s="80"/>
      <c r="D76" s="78" t="s">
        <v>30</v>
      </c>
      <c r="E76" s="79" t="s">
        <v>30</v>
      </c>
      <c r="F76" s="33" t="s">
        <v>30</v>
      </c>
      <c r="G76" s="16">
        <v>5183</v>
      </c>
      <c r="H76" s="22"/>
      <c r="I76" s="56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7" customFormat="1" ht="15.75" customHeight="1" hidden="1">
      <c r="A77" s="7">
        <v>3</v>
      </c>
      <c r="B77" s="77"/>
      <c r="C77" s="80"/>
      <c r="D77" s="78" t="s">
        <v>30</v>
      </c>
      <c r="E77" s="79" t="s">
        <v>30</v>
      </c>
      <c r="F77" s="33" t="s">
        <v>30</v>
      </c>
      <c r="G77" s="16">
        <v>6117.8</v>
      </c>
      <c r="H77" s="22"/>
      <c r="I77" s="56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</row>
    <row r="78" spans="1:92" s="37" customFormat="1" ht="15.75" customHeight="1" hidden="1">
      <c r="A78" s="7">
        <v>4</v>
      </c>
      <c r="B78" s="77"/>
      <c r="C78" s="80"/>
      <c r="D78" s="78" t="s">
        <v>30</v>
      </c>
      <c r="E78" s="79" t="s">
        <v>30</v>
      </c>
      <c r="F78" s="33" t="s">
        <v>30</v>
      </c>
      <c r="G78" s="16">
        <v>8151.6</v>
      </c>
      <c r="H78" s="22"/>
      <c r="I78" s="56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</row>
    <row r="79" spans="1:92" s="37" customFormat="1" ht="15.75" customHeight="1" hidden="1">
      <c r="A79" s="7">
        <v>5</v>
      </c>
      <c r="B79" s="77"/>
      <c r="C79" s="80"/>
      <c r="D79" s="78" t="s">
        <v>30</v>
      </c>
      <c r="E79" s="79" t="s">
        <v>30</v>
      </c>
      <c r="F79" s="33" t="s">
        <v>30</v>
      </c>
      <c r="G79" s="16">
        <v>6156.4</v>
      </c>
      <c r="H79" s="22"/>
      <c r="I79" s="56">
        <v>396339</v>
      </c>
      <c r="J79" s="16">
        <v>1013400</v>
      </c>
      <c r="K79" s="26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</row>
    <row r="80" spans="1:92" s="37" customFormat="1" ht="15.75" customHeight="1" hidden="1">
      <c r="A80" s="7">
        <v>6</v>
      </c>
      <c r="B80" s="77"/>
      <c r="C80" s="80"/>
      <c r="D80" s="78" t="s">
        <v>30</v>
      </c>
      <c r="E80" s="79" t="s">
        <v>30</v>
      </c>
      <c r="F80" s="33">
        <v>80</v>
      </c>
      <c r="G80" s="16">
        <v>8840.4</v>
      </c>
      <c r="H80" s="22"/>
      <c r="I80" s="56">
        <v>414421.3</v>
      </c>
      <c r="J80" s="16">
        <v>439500</v>
      </c>
      <c r="K80" s="26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</row>
    <row r="81" spans="1:92" s="37" customFormat="1" ht="15.75" customHeight="1" hidden="1">
      <c r="A81" s="7">
        <v>7</v>
      </c>
      <c r="B81" s="77"/>
      <c r="C81" s="80"/>
      <c r="D81" s="78" t="s">
        <v>30</v>
      </c>
      <c r="E81" s="79" t="s">
        <v>30</v>
      </c>
      <c r="F81" s="33" t="s">
        <v>30</v>
      </c>
      <c r="G81" s="16">
        <v>7825.5</v>
      </c>
      <c r="H81" s="22"/>
      <c r="I81" s="56">
        <v>428099</v>
      </c>
      <c r="J81" s="16" t="s">
        <v>30</v>
      </c>
      <c r="K81" s="26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</row>
    <row r="82" spans="1:92" s="37" customFormat="1" ht="15.75" customHeight="1" hidden="1">
      <c r="A82" s="7">
        <v>8</v>
      </c>
      <c r="B82" s="77"/>
      <c r="C82" s="80"/>
      <c r="D82" s="78" t="s">
        <v>30</v>
      </c>
      <c r="E82" s="79" t="s">
        <v>30</v>
      </c>
      <c r="F82" s="33" t="s">
        <v>30</v>
      </c>
      <c r="G82" s="16">
        <v>8922</v>
      </c>
      <c r="H82" s="22"/>
      <c r="I82" s="56">
        <v>436768</v>
      </c>
      <c r="J82" s="16">
        <v>631754.9</v>
      </c>
      <c r="K82" s="26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</row>
    <row r="83" spans="1:92" s="37" customFormat="1" ht="15.75" customHeight="1" hidden="1">
      <c r="A83" s="7">
        <v>9</v>
      </c>
      <c r="B83" s="77"/>
      <c r="C83" s="80"/>
      <c r="D83" s="78" t="s">
        <v>30</v>
      </c>
      <c r="E83" s="79" t="s">
        <v>30</v>
      </c>
      <c r="F83" s="33" t="s">
        <v>30</v>
      </c>
      <c r="G83" s="16">
        <v>9221.3</v>
      </c>
      <c r="H83" s="22"/>
      <c r="I83" s="56">
        <v>455562</v>
      </c>
      <c r="J83" s="16">
        <v>501000</v>
      </c>
      <c r="K83" s="26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</row>
    <row r="84" spans="1:92" s="37" customFormat="1" ht="15.75" customHeight="1" hidden="1">
      <c r="A84" s="7">
        <v>10</v>
      </c>
      <c r="B84" s="77"/>
      <c r="C84" s="80"/>
      <c r="D84" s="78" t="s">
        <v>30</v>
      </c>
      <c r="E84" s="79" t="s">
        <v>30</v>
      </c>
      <c r="F84" s="33" t="s">
        <v>30</v>
      </c>
      <c r="G84" s="16">
        <v>6585.652962</v>
      </c>
      <c r="H84" s="22"/>
      <c r="I84" s="56">
        <v>468429.2</v>
      </c>
      <c r="J84" s="16">
        <v>276500</v>
      </c>
      <c r="K84" s="26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</row>
    <row r="85" spans="1:92" s="37" customFormat="1" ht="15.75" customHeight="1" hidden="1">
      <c r="A85" s="7">
        <v>11</v>
      </c>
      <c r="B85" s="77"/>
      <c r="C85" s="80"/>
      <c r="D85" s="78" t="s">
        <v>30</v>
      </c>
      <c r="E85" s="79" t="s">
        <v>30</v>
      </c>
      <c r="F85" s="33" t="s">
        <v>30</v>
      </c>
      <c r="G85" s="16">
        <v>9968.9</v>
      </c>
      <c r="H85" s="22"/>
      <c r="I85" s="56">
        <v>498084</v>
      </c>
      <c r="J85" s="16" t="s">
        <v>30</v>
      </c>
      <c r="K85" s="26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</row>
    <row r="86" spans="1:92" s="37" customFormat="1" ht="15.75" customHeight="1" hidden="1">
      <c r="A86" s="85" t="s">
        <v>41</v>
      </c>
      <c r="B86" s="77"/>
      <c r="C86" s="80"/>
      <c r="D86" s="78" t="s">
        <v>30</v>
      </c>
      <c r="E86" s="79" t="s">
        <v>30</v>
      </c>
      <c r="F86" s="23">
        <v>73</v>
      </c>
      <c r="G86" s="19">
        <v>11461.5</v>
      </c>
      <c r="H86" s="9"/>
      <c r="I86" s="57">
        <v>504213.6</v>
      </c>
      <c r="J86" s="19" t="s">
        <v>30</v>
      </c>
      <c r="K86" s="26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</row>
    <row r="87" spans="1:92" s="37" customFormat="1" ht="15.75" customHeight="1" hidden="1">
      <c r="A87" s="107" t="s">
        <v>47</v>
      </c>
      <c r="B87" s="77"/>
      <c r="C87" s="80"/>
      <c r="D87" s="78" t="s">
        <v>30</v>
      </c>
      <c r="E87" s="79" t="s">
        <v>30</v>
      </c>
      <c r="F87" s="74">
        <v>32.5</v>
      </c>
      <c r="G87" s="89">
        <v>13392</v>
      </c>
      <c r="H87" s="45"/>
      <c r="I87" s="67">
        <v>517691</v>
      </c>
      <c r="J87" s="89">
        <v>683100</v>
      </c>
      <c r="K87" s="26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</row>
    <row r="88" spans="1:92" s="37" customFormat="1" ht="15.75" customHeight="1" hidden="1">
      <c r="A88" s="46">
        <v>2</v>
      </c>
      <c r="B88" s="77"/>
      <c r="C88" s="80"/>
      <c r="D88" s="78" t="s">
        <v>30</v>
      </c>
      <c r="E88" s="79" t="s">
        <v>30</v>
      </c>
      <c r="F88" s="33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6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6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</row>
    <row r="89" spans="1:92" s="37" customFormat="1" ht="15.75" customHeight="1" hidden="1">
      <c r="A89" s="46">
        <v>3</v>
      </c>
      <c r="B89" s="77"/>
      <c r="C89" s="80"/>
      <c r="D89" s="78" t="s">
        <v>30</v>
      </c>
      <c r="E89" s="79" t="s">
        <v>30</v>
      </c>
      <c r="F89" s="33">
        <v>36.99</v>
      </c>
      <c r="G89" s="16">
        <f>1092.8+398.7+386.4+579+330+628.3+474.2+777+511.1+469.3+536.6+816.1+559.6+578.7+923.45776+331.7+190.3+488.5+516.5</f>
        <v>10588.25776</v>
      </c>
      <c r="H89" s="22"/>
      <c r="I89" s="56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6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</row>
    <row r="90" spans="1:92" s="37" customFormat="1" ht="15.75" customHeight="1" hidden="1">
      <c r="A90" s="46">
        <v>4</v>
      </c>
      <c r="B90" s="77"/>
      <c r="C90" s="80"/>
      <c r="D90" s="78" t="s">
        <v>30</v>
      </c>
      <c r="E90" s="79" t="s">
        <v>30</v>
      </c>
      <c r="F90" s="33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6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6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</row>
    <row r="91" spans="1:92" s="37" customFormat="1" ht="15.75" customHeight="1" hidden="1">
      <c r="A91" s="46">
        <v>5</v>
      </c>
      <c r="B91" s="77"/>
      <c r="C91" s="80"/>
      <c r="D91" s="78" t="s">
        <v>30</v>
      </c>
      <c r="E91" s="79" t="s">
        <v>30</v>
      </c>
      <c r="F91" s="33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6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6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</row>
    <row r="92" spans="1:92" s="37" customFormat="1" ht="15.75" customHeight="1" hidden="1">
      <c r="A92" s="46">
        <v>6</v>
      </c>
      <c r="B92" s="77"/>
      <c r="C92" s="80"/>
      <c r="D92" s="78" t="s">
        <v>30</v>
      </c>
      <c r="E92" s="79" t="s">
        <v>30</v>
      </c>
      <c r="F92" s="33">
        <v>43.53</v>
      </c>
      <c r="G92" s="16">
        <v>12657</v>
      </c>
      <c r="H92" s="22"/>
      <c r="I92" s="56">
        <v>615734.5</v>
      </c>
      <c r="J92" s="16" t="s">
        <v>30</v>
      </c>
      <c r="K92" s="26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</row>
    <row r="93" spans="1:92" s="37" customFormat="1" ht="15.75" customHeight="1" hidden="1">
      <c r="A93" s="46">
        <v>7</v>
      </c>
      <c r="B93" s="77"/>
      <c r="C93" s="80"/>
      <c r="D93" s="78" t="s">
        <v>30</v>
      </c>
      <c r="E93" s="79" t="s">
        <v>30</v>
      </c>
      <c r="F93" s="33">
        <v>26.32</v>
      </c>
      <c r="G93" s="16">
        <v>12734.2</v>
      </c>
      <c r="H93" s="22"/>
      <c r="I93" s="56">
        <v>627353.5</v>
      </c>
      <c r="J93" s="16">
        <v>260500</v>
      </c>
      <c r="K93" s="26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</row>
    <row r="94" spans="1:92" s="37" customFormat="1" ht="15.75" customHeight="1" hidden="1">
      <c r="A94" s="46">
        <v>8</v>
      </c>
      <c r="B94" s="77"/>
      <c r="C94" s="80"/>
      <c r="D94" s="78" t="s">
        <v>30</v>
      </c>
      <c r="E94" s="79" t="s">
        <v>30</v>
      </c>
      <c r="F94" s="33">
        <v>47.38</v>
      </c>
      <c r="G94" s="16">
        <v>11411.7</v>
      </c>
      <c r="H94" s="22"/>
      <c r="I94" s="56">
        <v>645187.3</v>
      </c>
      <c r="J94" s="16" t="s">
        <v>48</v>
      </c>
      <c r="K94" s="26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</row>
    <row r="95" spans="1:92" s="37" customFormat="1" ht="15.75" customHeight="1" hidden="1">
      <c r="A95" s="46">
        <v>9</v>
      </c>
      <c r="B95" s="77"/>
      <c r="C95" s="80"/>
      <c r="D95" s="78" t="s">
        <v>30</v>
      </c>
      <c r="E95" s="79" t="s">
        <v>30</v>
      </c>
      <c r="F95" s="33">
        <v>49.22</v>
      </c>
      <c r="G95" s="16">
        <v>13734.1</v>
      </c>
      <c r="H95" s="22"/>
      <c r="I95" s="56">
        <v>664540.5</v>
      </c>
      <c r="J95" s="16" t="s">
        <v>48</v>
      </c>
      <c r="K95" s="26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</row>
    <row r="96" spans="1:92" s="37" customFormat="1" ht="15.75" customHeight="1" hidden="1">
      <c r="A96" s="46">
        <v>10</v>
      </c>
      <c r="B96" s="77"/>
      <c r="C96" s="80"/>
      <c r="D96" s="78" t="s">
        <v>30</v>
      </c>
      <c r="E96" s="79" t="s">
        <v>30</v>
      </c>
      <c r="F96" s="33" t="s">
        <v>30</v>
      </c>
      <c r="G96" s="16">
        <v>13114</v>
      </c>
      <c r="H96" s="22"/>
      <c r="I96" s="56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</row>
    <row r="97" spans="1:92" s="37" customFormat="1" ht="15.75" customHeight="1" hidden="1">
      <c r="A97" s="46">
        <v>11</v>
      </c>
      <c r="B97" s="77"/>
      <c r="C97" s="80"/>
      <c r="D97" s="78" t="s">
        <v>30</v>
      </c>
      <c r="E97" s="79" t="s">
        <v>30</v>
      </c>
      <c r="F97" s="33">
        <v>42</v>
      </c>
      <c r="G97" s="16">
        <v>26465.04</v>
      </c>
      <c r="H97" s="22"/>
      <c r="I97" s="56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</row>
    <row r="98" spans="1:92" s="37" customFormat="1" ht="18" customHeight="1" hidden="1">
      <c r="A98" s="108" t="s">
        <v>42</v>
      </c>
      <c r="B98" s="77">
        <v>5</v>
      </c>
      <c r="C98" s="80">
        <v>110</v>
      </c>
      <c r="D98" s="78" t="s">
        <v>30</v>
      </c>
      <c r="E98" s="79" t="s">
        <v>30</v>
      </c>
      <c r="F98" s="33">
        <v>92.615</v>
      </c>
      <c r="G98" s="16">
        <v>26819.52</v>
      </c>
      <c r="H98" s="22"/>
      <c r="I98" s="56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</row>
    <row r="99" spans="1:92" s="37" customFormat="1" ht="15.75" customHeight="1" hidden="1">
      <c r="A99" s="85" t="s">
        <v>49</v>
      </c>
      <c r="B99" s="77"/>
      <c r="C99" s="80"/>
      <c r="D99" s="78" t="s">
        <v>30</v>
      </c>
      <c r="E99" s="79" t="s">
        <v>30</v>
      </c>
      <c r="F99" s="33">
        <v>41.11625</v>
      </c>
      <c r="G99" s="16">
        <v>22954.32</v>
      </c>
      <c r="H99" s="22"/>
      <c r="I99" s="56">
        <v>670843.3181818182</v>
      </c>
      <c r="J99" s="16">
        <v>389221.5</v>
      </c>
      <c r="K99" s="26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</row>
    <row r="100" spans="1:92" ht="15.75" customHeight="1" hidden="1">
      <c r="A100" s="46">
        <v>2</v>
      </c>
      <c r="B100" s="77"/>
      <c r="C100" s="80"/>
      <c r="D100" s="78" t="s">
        <v>30</v>
      </c>
      <c r="E100" s="79" t="s">
        <v>30</v>
      </c>
      <c r="F100" s="33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6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6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6">
        <v>3</v>
      </c>
      <c r="B101" s="77"/>
      <c r="C101" s="80"/>
      <c r="D101" s="78" t="s">
        <v>30</v>
      </c>
      <c r="E101" s="79" t="s">
        <v>30</v>
      </c>
      <c r="F101" s="33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6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6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6">
        <v>4</v>
      </c>
      <c r="B102" s="77"/>
      <c r="C102" s="80"/>
      <c r="D102" s="78" t="s">
        <v>30</v>
      </c>
      <c r="E102" s="79" t="s">
        <v>30</v>
      </c>
      <c r="F102" s="33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6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6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6">
        <v>5</v>
      </c>
      <c r="B103" s="77"/>
      <c r="C103" s="80"/>
      <c r="D103" s="78" t="s">
        <v>30</v>
      </c>
      <c r="E103" s="79" t="s">
        <v>30</v>
      </c>
      <c r="F103" s="33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6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6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6">
        <v>6</v>
      </c>
      <c r="B104" s="77"/>
      <c r="C104" s="80"/>
      <c r="D104" s="78" t="s">
        <v>30</v>
      </c>
      <c r="E104" s="79" t="s">
        <v>30</v>
      </c>
      <c r="F104" s="33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6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6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6">
        <v>7</v>
      </c>
      <c r="B105" s="77"/>
      <c r="C105" s="80"/>
      <c r="D105" s="78" t="s">
        <v>30</v>
      </c>
      <c r="E105" s="79" t="s">
        <v>30</v>
      </c>
      <c r="F105" s="33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6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6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6">
        <v>8</v>
      </c>
      <c r="B106" s="77"/>
      <c r="C106" s="80"/>
      <c r="D106" s="78" t="s">
        <v>30</v>
      </c>
      <c r="E106" s="79" t="s">
        <v>30</v>
      </c>
      <c r="F106" s="33">
        <f>(71+71+71+68+68+68+68+68+68+68+68+68+68+68+68+68+68+68+65+65+65+65)/22</f>
        <v>67.86363636363636</v>
      </c>
      <c r="G106" s="16">
        <v>21022.75</v>
      </c>
      <c r="H106" s="22"/>
      <c r="I106" s="56">
        <v>1408054.7727272727</v>
      </c>
      <c r="J106" s="16" t="s">
        <v>30</v>
      </c>
      <c r="K106" s="26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6">
        <v>9</v>
      </c>
      <c r="B107" s="77"/>
      <c r="C107" s="80"/>
      <c r="D107" s="78" t="s">
        <v>30</v>
      </c>
      <c r="E107" s="79" t="s">
        <v>30</v>
      </c>
      <c r="F107" s="33">
        <v>62.16</v>
      </c>
      <c r="G107" s="16">
        <v>13642.5</v>
      </c>
      <c r="H107" s="22"/>
      <c r="I107" s="56">
        <v>1489125</v>
      </c>
      <c r="J107" s="16">
        <v>28200</v>
      </c>
      <c r="K107" s="26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6">
        <v>10</v>
      </c>
      <c r="B108" s="77"/>
      <c r="C108" s="80"/>
      <c r="D108" s="78" t="s">
        <v>30</v>
      </c>
      <c r="E108" s="79" t="s">
        <v>30</v>
      </c>
      <c r="F108" s="33">
        <v>62</v>
      </c>
      <c r="G108" s="16">
        <v>14023</v>
      </c>
      <c r="H108" s="22"/>
      <c r="I108" s="56">
        <v>1611367.5909090908</v>
      </c>
      <c r="J108" s="16">
        <v>159500</v>
      </c>
      <c r="K108" s="26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6">
        <v>11</v>
      </c>
      <c r="B109" s="77"/>
      <c r="C109" s="80"/>
      <c r="D109" s="78" t="s">
        <v>30</v>
      </c>
      <c r="E109" s="79" t="s">
        <v>30</v>
      </c>
      <c r="F109" s="33">
        <v>62</v>
      </c>
      <c r="G109" s="16">
        <v>10549</v>
      </c>
      <c r="H109" s="22"/>
      <c r="I109" s="56">
        <v>1519648</v>
      </c>
      <c r="J109" s="16" t="s">
        <v>30</v>
      </c>
      <c r="K109" s="26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08" t="s">
        <v>43</v>
      </c>
      <c r="B110" s="77">
        <v>5</v>
      </c>
      <c r="C110" s="80">
        <v>62</v>
      </c>
      <c r="D110" s="78" t="s">
        <v>30</v>
      </c>
      <c r="E110" s="79" t="s">
        <v>30</v>
      </c>
      <c r="F110" s="33">
        <v>62</v>
      </c>
      <c r="G110" s="16">
        <v>10793.8</v>
      </c>
      <c r="H110" s="22"/>
      <c r="I110" s="56">
        <v>1454130.5</v>
      </c>
      <c r="J110" s="16">
        <v>569576.2</v>
      </c>
      <c r="K110" s="2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46" t="s">
        <v>50</v>
      </c>
      <c r="B111" s="46"/>
      <c r="C111" s="70"/>
      <c r="D111" s="70"/>
      <c r="E111" s="76"/>
      <c r="F111" s="33">
        <v>62</v>
      </c>
      <c r="G111" s="16">
        <v>7447.4</v>
      </c>
      <c r="H111" s="22"/>
      <c r="I111" s="56">
        <v>1369064.2</v>
      </c>
      <c r="J111" s="16">
        <v>594200</v>
      </c>
      <c r="K111" s="26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46">
        <v>2</v>
      </c>
      <c r="B112" s="46"/>
      <c r="C112" s="70"/>
      <c r="D112" s="70"/>
      <c r="E112" s="76"/>
      <c r="F112" s="33">
        <v>61.16</v>
      </c>
      <c r="G112" s="16">
        <v>6400.36</v>
      </c>
      <c r="H112" s="22"/>
      <c r="I112" s="56">
        <v>1351197</v>
      </c>
      <c r="J112" s="16">
        <v>707262</v>
      </c>
      <c r="K112" s="26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46">
        <v>3</v>
      </c>
      <c r="B113" s="46"/>
      <c r="C113" s="70"/>
      <c r="D113" s="70"/>
      <c r="E113" s="76"/>
      <c r="F113" s="33">
        <f>(59+59+59+59+59+59+59+59+59+55+55+55+55+55+55+55+55+55+55+55+55)/21</f>
        <v>56.714285714285715</v>
      </c>
      <c r="G113" s="16">
        <f>322.38+169.92+303.16+249.34+313.68+221.01+269.4+308.64+136.94+230.64+552.36+417.3+603.52+224.83+437.64+222.93+166.71+183.24+386.26+244.19+475.72</f>
        <v>6439.81</v>
      </c>
      <c r="H113" s="22"/>
      <c r="I113" s="56">
        <f>(1387333+1382000+1366666+1364000+1365333+1359666+1354833+1348583+1348478+1363222+1351875+1350000+1340058+1344625+1345444+1335181+1341200+1338857)/18</f>
        <v>1354853</v>
      </c>
      <c r="J113" s="16">
        <v>190000</v>
      </c>
      <c r="K113" s="26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46">
        <v>4</v>
      </c>
      <c r="B114" s="46"/>
      <c r="C114" s="70"/>
      <c r="D114" s="70"/>
      <c r="E114" s="76"/>
      <c r="F114" s="33">
        <f>(5*55+15*52+49)/21</f>
        <v>52.57142857142857</v>
      </c>
      <c r="G114" s="16">
        <f>275.08+324.12+359.4+395.86+296.67+286.54+493.27+531.7+151.31+322.88+327.45+318.51+524.11+223+605.27+307.21+198.97+292+452.14+307.45+449.95</f>
        <v>7442.89</v>
      </c>
      <c r="H114" s="22"/>
      <c r="I114" s="56">
        <f>(1347525+1335945+1331209+1318365+1309671+1315000+1309475+1305272+1295686+1304928+1295750+1307272+1305064+1305540+1321400+1337562+1360500+1353285+1336415)/19</f>
        <v>1320834.9473684211</v>
      </c>
      <c r="J114" s="16" t="s">
        <v>0</v>
      </c>
      <c r="K114" s="26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46">
        <v>5</v>
      </c>
      <c r="B115" s="46"/>
      <c r="C115" s="70"/>
      <c r="D115" s="70"/>
      <c r="E115" s="76"/>
      <c r="F115" s="33">
        <v>49</v>
      </c>
      <c r="G115" s="16">
        <v>6354.37</v>
      </c>
      <c r="H115" s="22"/>
      <c r="I115" s="56">
        <v>1391467</v>
      </c>
      <c r="J115" s="16" t="s">
        <v>0</v>
      </c>
      <c r="K115" s="26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46">
        <v>6</v>
      </c>
      <c r="B116" s="46"/>
      <c r="C116" s="70"/>
      <c r="D116" s="70"/>
      <c r="E116" s="76"/>
      <c r="F116" s="33">
        <v>49</v>
      </c>
      <c r="G116" s="16">
        <f>(250.12+262.3+181.37+219.23+407.52+159.04+268.69+199.77+270.55+366.02+292.18+621.53+362+531.58+700.84+249.99+255.03+286.7)</f>
        <v>5884.459999999999</v>
      </c>
      <c r="H116" s="22"/>
      <c r="I116" s="56">
        <f>(1462372+1443275+1439325+1452025+1470348+1472713+1550266+1589642+1563150+1573001+1578095+1631300)/12</f>
        <v>1518792.6666666667</v>
      </c>
      <c r="J116" s="16" t="s">
        <v>0</v>
      </c>
      <c r="K116" s="26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46">
        <v>7</v>
      </c>
      <c r="B117" s="46"/>
      <c r="C117" s="70"/>
      <c r="D117" s="70"/>
      <c r="E117" s="76"/>
      <c r="F117" s="33">
        <f>(49+49+49+49+49+49.01+49+49+49+49+49+49+49+49+49+49.02+49+49.03+49+49+49+49+49)/23</f>
        <v>49.00260869565217</v>
      </c>
      <c r="G117" s="16">
        <f>90.26+403.17+293.4+39.73+426.95+160.28+442.59+190+198.74+504.5+94.45+319.51+270.13+389.68+345.91+145.14+556.59+143.55+264.38+460.29+184.56+242.51+137.08</f>
        <v>6303.4000000000015</v>
      </c>
      <c r="H117" s="22"/>
      <c r="I117" s="56">
        <f>(1573152+1584164+1634384+1613905+1613004+1654389+1664640+1655399+1644367+1655159+1677156+1678758+1659799+1647466+1661021+1670108+1669022+1679668+1678080+1676732+1688410+1681867+1688194)/23</f>
        <v>1654297.5652173914</v>
      </c>
      <c r="J117" s="16" t="s">
        <v>0</v>
      </c>
      <c r="K117" s="26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46">
        <v>8</v>
      </c>
      <c r="B118" s="46"/>
      <c r="C118" s="70"/>
      <c r="D118" s="70"/>
      <c r="E118" s="76"/>
      <c r="F118" s="33">
        <f>(49+49+46+46.08+46+46+46.04+46+46+46+46+46+46+46+46+46+46+46.02+46+46+46)/21</f>
        <v>46.29238095238095</v>
      </c>
      <c r="G118" s="16">
        <f>225.11+247.96+65.99+254.05+195.89+325.95+302+119.09+363.4+186.84+229.78+300.92+193.93+198.32+84.69+292.55+260.94+88.16+456.64+104.8+612.7</f>
        <v>5109.710000000001</v>
      </c>
      <c r="H118" s="22"/>
      <c r="I118" s="56">
        <f>(1674611+1646854+1621071+1643253+1630178+1619494+1634040+1640411+1631985+1629673+1640580+1631178+1635991+1626371+1622770+1623101+1630101+1625978+1623784+1625818+1621347)/21</f>
        <v>1632313.761904762</v>
      </c>
      <c r="J118" s="16" t="s">
        <v>0</v>
      </c>
      <c r="K118" s="26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46">
        <v>9</v>
      </c>
      <c r="B119" s="46"/>
      <c r="C119" s="70"/>
      <c r="D119" s="70"/>
      <c r="E119" s="76"/>
      <c r="F119" s="33">
        <f>+(46+46+46+46+46+46+46.08+46+46+46+46+46.01+46+46+46+46+46+46+46.05+46+46)/21</f>
        <v>46.00666666666667</v>
      </c>
      <c r="G119" s="16">
        <f>+(10.92+285.05+148.47+191.55+356.85+85.21+363.99+92.48+279.61+290.87+36.76+298.72+121.25+90.65+206.05+327.2+321.15+117.57+438.26+244.3+38.03)</f>
        <v>4344.9400000000005</v>
      </c>
      <c r="H119" s="22"/>
      <c r="I119" s="56">
        <f>+(1619322+1613052+1621630+1618838+1615499+1628878+1658823+1655534+1654164+1655645+1662657+1663169+1658863+1660010+1651792+1649062+1652359+1645591+1648260+1648669+1650456)/21</f>
        <v>1644393.9523809524</v>
      </c>
      <c r="J119" s="16" t="s">
        <v>0</v>
      </c>
      <c r="K119" s="26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46">
        <v>10</v>
      </c>
      <c r="B120" s="46"/>
      <c r="C120" s="70"/>
      <c r="D120" s="70"/>
      <c r="E120" s="76"/>
      <c r="F120" s="33">
        <v>46</v>
      </c>
      <c r="G120" s="16">
        <f>98.99+209.98+201.2+168.62+39.8+452.87+72.08+309.14+239.57+127.42+197.67+128.45+265.18+174.06+115.84+202.76+303.29+333.59+348.14+117.08+113.81</f>
        <v>4219.54</v>
      </c>
      <c r="H120" s="22"/>
      <c r="I120" s="56">
        <f>+(1656140+1637168+1630489+1630720+1639294+1641576+1639249+1638939+1627467+1640977+1638634+1637593+1642306+1647354+1655108+1649756+1654404+1663304+1670323+1670160)/20</f>
        <v>1645548.05</v>
      </c>
      <c r="J120" s="16" t="s">
        <v>0</v>
      </c>
      <c r="K120" s="26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46">
        <v>11</v>
      </c>
      <c r="B121" s="46"/>
      <c r="C121" s="70"/>
      <c r="D121" s="70"/>
      <c r="E121" s="76"/>
      <c r="F121" s="33">
        <f>+(46.01+46.01+46.01+46.01+46+46.01+44.01+44.01+44.01+44.01+44+44+44.01+44+44+44+44.01+44.01+44.01+44+44)/21</f>
        <v>44.577619047619045</v>
      </c>
      <c r="G121" s="16">
        <f>374.78+175.41+191.95+176.65+377.76+294.38+66.92+60.31+313.66+547.82+318.46+48.05+211.59+84.39+237.27+247.72+94.27+301.66+115.6+26.17+298.34</f>
        <v>4563.160000000001</v>
      </c>
      <c r="H121" s="22"/>
      <c r="I121" s="56">
        <f>+(1679169+1670018+1633776+1634462+1628203+1611765+1606963+1630409+1629376+1612051+1598626+1577667+1578791+1581174+1572025+1566689+1563286+1548707+1552624+1543474+1535339)/21</f>
        <v>1597837.8095238095</v>
      </c>
      <c r="J121" s="16" t="s">
        <v>0</v>
      </c>
      <c r="K121" s="26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85" t="s">
        <v>44</v>
      </c>
      <c r="B122" s="77">
        <v>44</v>
      </c>
      <c r="C122" s="80">
        <v>51</v>
      </c>
      <c r="D122" s="80">
        <v>5</v>
      </c>
      <c r="E122" s="82">
        <v>61</v>
      </c>
      <c r="F122" s="33">
        <v>44</v>
      </c>
      <c r="G122" s="16">
        <f>+(118.86+661.09+220.5+41.47+61.73+142.17+427.03+136.48+239.57+35.04+172.64+244.29+49.58+188.75+72.93+138.82+274.24+138.07+267.78)</f>
        <v>3631.04</v>
      </c>
      <c r="H122" s="22"/>
      <c r="I122" s="56">
        <f>+(1512671+1523794+1557915+1550943+1548075+1554304+1546808+1535229+1558428+1593510+1622282+1628022+1642126+1669897+1649711+1633732+1651207+1634501+1639745)/20</f>
        <v>1512645</v>
      </c>
      <c r="J122" s="16">
        <v>651484.6</v>
      </c>
      <c r="K122" s="20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46" t="s">
        <v>51</v>
      </c>
      <c r="B123" s="77">
        <v>44</v>
      </c>
      <c r="C123" s="80">
        <v>51</v>
      </c>
      <c r="D123" s="80">
        <v>5</v>
      </c>
      <c r="E123" s="82">
        <v>61</v>
      </c>
      <c r="F123" s="33">
        <f>+(44+44+44+44+44+44+44+44+44+44+44+44+44+44+44+44+44+44+44+44)/20</f>
        <v>44</v>
      </c>
      <c r="G123" s="16">
        <f>242.03+132.62+4.06+404.78+142.33+111.31+356.8+34.34+404.62+217.14+201.14+280.78+15.4+148.18+59.42+22.78+419.2+82.84+362.6+99.5</f>
        <v>3741.87</v>
      </c>
      <c r="H123" s="22"/>
      <c r="I123" s="56">
        <f>+(1648438+1646665+1652831+1669700+1674371+1669673+1656629+1656239+1657255+1660199+1655480+1654861+1659116+1652463+1661644+1657929+1653268+1655611+1652815+1651235)/20</f>
        <v>1657321.1</v>
      </c>
      <c r="J123" s="16">
        <v>672106.4090909092</v>
      </c>
      <c r="K123" s="20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46">
        <v>2</v>
      </c>
      <c r="B124" s="77">
        <v>44</v>
      </c>
      <c r="C124" s="80">
        <v>51</v>
      </c>
      <c r="D124" s="80">
        <v>5</v>
      </c>
      <c r="E124" s="82">
        <v>61</v>
      </c>
      <c r="F124" s="33">
        <f>+(44+44+44+44+44+44+44+44+44+44+44+44+44+44+44)/15</f>
        <v>44</v>
      </c>
      <c r="G124" s="16">
        <f>25.02+195.31+86.69+461.95+887.03+43.1+189.83+260.92+195.34+311.46+116.74+38.94+454.57+53.85+293.74+125.11</f>
        <v>3739.6</v>
      </c>
      <c r="H124" s="22"/>
      <c r="I124" s="56">
        <f>+(1629796+1631197+1640649+1627577+1625260+1625260+1634501+1618971+1618640+1625247+1617209+1613197+1612480+1613384+1602796+1588579)/16</f>
        <v>1620296.4375</v>
      </c>
      <c r="J124" s="16">
        <v>626879.6666666666</v>
      </c>
      <c r="K124" s="20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46">
        <v>3</v>
      </c>
      <c r="B125" s="77">
        <v>44</v>
      </c>
      <c r="C125" s="80">
        <v>51</v>
      </c>
      <c r="D125" s="80">
        <v>5</v>
      </c>
      <c r="E125" s="82">
        <v>56</v>
      </c>
      <c r="F125" s="33">
        <v>44</v>
      </c>
      <c r="G125" s="16">
        <v>5235.85</v>
      </c>
      <c r="H125" s="22"/>
      <c r="I125" s="56">
        <v>1660696</v>
      </c>
      <c r="J125" s="16">
        <v>662996.2380952381</v>
      </c>
      <c r="K125" s="20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46">
        <v>4</v>
      </c>
      <c r="B126" s="77">
        <v>41</v>
      </c>
      <c r="C126" s="80">
        <v>48</v>
      </c>
      <c r="D126" s="80">
        <v>5</v>
      </c>
      <c r="E126" s="82">
        <v>53</v>
      </c>
      <c r="F126" s="33">
        <v>43.43</v>
      </c>
      <c r="G126" s="16">
        <v>5158.166</v>
      </c>
      <c r="H126" s="22"/>
      <c r="I126" s="56">
        <v>1620872.9</v>
      </c>
      <c r="J126" s="16">
        <v>762823.9523809523</v>
      </c>
      <c r="K126" s="20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46">
        <v>5</v>
      </c>
      <c r="B127" s="77">
        <v>41</v>
      </c>
      <c r="C127" s="80">
        <v>48</v>
      </c>
      <c r="D127" s="80">
        <v>5</v>
      </c>
      <c r="E127" s="82">
        <v>53</v>
      </c>
      <c r="F127" s="33">
        <v>41</v>
      </c>
      <c r="G127" s="16">
        <v>4174.8</v>
      </c>
      <c r="H127" s="22"/>
      <c r="I127" s="56">
        <v>1483353</v>
      </c>
      <c r="J127" s="16">
        <v>732365.1904761904</v>
      </c>
      <c r="K127" s="20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46">
        <v>6</v>
      </c>
      <c r="B128" s="77">
        <v>38</v>
      </c>
      <c r="C128" s="80">
        <v>45</v>
      </c>
      <c r="D128" s="80">
        <v>5</v>
      </c>
      <c r="E128" s="82">
        <v>50</v>
      </c>
      <c r="F128" s="33">
        <v>38.3</v>
      </c>
      <c r="G128" s="16">
        <v>4370.94</v>
      </c>
      <c r="H128" s="22"/>
      <c r="I128" s="56">
        <v>1418523</v>
      </c>
      <c r="J128" s="16">
        <v>586943.4285714285</v>
      </c>
      <c r="K128" s="20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46">
        <v>7</v>
      </c>
      <c r="B129" s="77">
        <v>35</v>
      </c>
      <c r="C129" s="80">
        <v>41</v>
      </c>
      <c r="D129" s="80">
        <v>5</v>
      </c>
      <c r="E129" s="82">
        <v>46</v>
      </c>
      <c r="F129" s="33">
        <v>36.43</v>
      </c>
      <c r="G129" s="16">
        <v>5577.11</v>
      </c>
      <c r="H129" s="22"/>
      <c r="I129" s="56">
        <v>1397289</v>
      </c>
      <c r="J129" s="16">
        <v>449000</v>
      </c>
      <c r="K129" s="20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46">
        <v>8</v>
      </c>
      <c r="B130" s="77">
        <v>32</v>
      </c>
      <c r="C130" s="80">
        <v>38</v>
      </c>
      <c r="D130" s="80">
        <v>5</v>
      </c>
      <c r="E130" s="82">
        <v>43</v>
      </c>
      <c r="F130" s="33">
        <v>32.4</v>
      </c>
      <c r="G130" s="16">
        <v>5258.33</v>
      </c>
      <c r="H130" s="22"/>
      <c r="I130" s="56">
        <v>1396197</v>
      </c>
      <c r="J130" s="16">
        <v>395672.5714285714</v>
      </c>
      <c r="K130" s="20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46">
        <v>9</v>
      </c>
      <c r="B131" s="77">
        <v>29</v>
      </c>
      <c r="C131" s="80">
        <v>35</v>
      </c>
      <c r="D131" s="80">
        <v>5</v>
      </c>
      <c r="E131" s="82">
        <v>40</v>
      </c>
      <c r="F131" s="33">
        <v>30.772727272727273</v>
      </c>
      <c r="G131" s="16">
        <v>5605.57</v>
      </c>
      <c r="H131" s="22"/>
      <c r="I131" s="56">
        <v>1372345.409</v>
      </c>
      <c r="J131" s="16">
        <v>413037.09090909094</v>
      </c>
      <c r="K131" s="20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46">
        <v>10</v>
      </c>
      <c r="B132" s="77">
        <v>26</v>
      </c>
      <c r="C132" s="80">
        <v>31</v>
      </c>
      <c r="D132" s="80">
        <v>5</v>
      </c>
      <c r="E132" s="82">
        <v>36</v>
      </c>
      <c r="F132" s="33">
        <v>27.363636363636363</v>
      </c>
      <c r="G132" s="16">
        <v>6284.6</v>
      </c>
      <c r="H132" s="22"/>
      <c r="I132" s="56">
        <v>1421271</v>
      </c>
      <c r="J132" s="16">
        <v>391459.27272727276</v>
      </c>
      <c r="K132" s="20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46">
        <v>11</v>
      </c>
      <c r="B133" s="77">
        <v>26</v>
      </c>
      <c r="C133" s="80">
        <v>31</v>
      </c>
      <c r="D133" s="80">
        <v>5</v>
      </c>
      <c r="E133" s="82">
        <v>36</v>
      </c>
      <c r="F133" s="33">
        <v>26</v>
      </c>
      <c r="G133" s="119">
        <v>2637.02</v>
      </c>
      <c r="H133" s="22"/>
      <c r="I133" s="56">
        <v>1472454.0588235294</v>
      </c>
      <c r="J133" s="16">
        <v>416086.28571428574</v>
      </c>
      <c r="K133" s="20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85" t="s">
        <v>45</v>
      </c>
      <c r="B134" s="77">
        <v>26</v>
      </c>
      <c r="C134" s="80">
        <v>31</v>
      </c>
      <c r="D134" s="80">
        <v>5</v>
      </c>
      <c r="E134" s="82">
        <v>36</v>
      </c>
      <c r="F134" s="33">
        <v>26</v>
      </c>
      <c r="G134" s="119">
        <v>2952.89</v>
      </c>
      <c r="H134" s="22"/>
      <c r="I134" s="56">
        <v>1429116.3043478262</v>
      </c>
      <c r="J134" s="16">
        <v>392143.7826086956</v>
      </c>
      <c r="K134" s="20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46" t="s">
        <v>52</v>
      </c>
      <c r="B135" s="77">
        <v>26</v>
      </c>
      <c r="C135" s="80">
        <v>31</v>
      </c>
      <c r="D135" s="80">
        <v>5</v>
      </c>
      <c r="E135" s="82">
        <v>36</v>
      </c>
      <c r="F135" s="33">
        <v>26</v>
      </c>
      <c r="G135" s="16">
        <v>3170.8</v>
      </c>
      <c r="H135" s="22"/>
      <c r="I135" s="56">
        <v>1343420.761904762</v>
      </c>
      <c r="J135" s="16">
        <v>407761.1</v>
      </c>
      <c r="K135" s="20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46">
        <v>2</v>
      </c>
      <c r="B136" s="77">
        <v>24</v>
      </c>
      <c r="C136" s="80">
        <v>29</v>
      </c>
      <c r="D136" s="80">
        <v>5</v>
      </c>
      <c r="E136" s="82">
        <v>34</v>
      </c>
      <c r="F136" s="33">
        <v>24</v>
      </c>
      <c r="G136" s="16">
        <v>4087.25</v>
      </c>
      <c r="H136" s="22"/>
      <c r="I136" s="56">
        <v>1322906.4117647058</v>
      </c>
      <c r="J136" s="16">
        <v>421908.64705882355</v>
      </c>
      <c r="K136" s="20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46">
        <v>3</v>
      </c>
      <c r="B137" s="77">
        <v>22</v>
      </c>
      <c r="C137" s="80">
        <v>27</v>
      </c>
      <c r="D137" s="80">
        <v>5</v>
      </c>
      <c r="E137" s="82">
        <v>32</v>
      </c>
      <c r="F137" s="33">
        <v>23.04</v>
      </c>
      <c r="G137" s="16">
        <v>5062.47</v>
      </c>
      <c r="H137" s="22"/>
      <c r="I137" s="56">
        <v>1315857.7</v>
      </c>
      <c r="J137" s="16">
        <v>391161.5652173912</v>
      </c>
      <c r="K137" s="20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46">
        <v>4</v>
      </c>
      <c r="B138" s="77">
        <v>22</v>
      </c>
      <c r="C138" s="80">
        <v>27</v>
      </c>
      <c r="D138" s="80">
        <v>5</v>
      </c>
      <c r="E138" s="82">
        <v>32</v>
      </c>
      <c r="F138" s="33">
        <v>22</v>
      </c>
      <c r="G138" s="16">
        <v>4869.4</v>
      </c>
      <c r="H138" s="22"/>
      <c r="I138" s="56">
        <v>1351365.0952380951</v>
      </c>
      <c r="J138" s="16">
        <v>433403.47619047615</v>
      </c>
      <c r="K138" s="20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46">
        <v>5</v>
      </c>
      <c r="B139" s="77">
        <v>22</v>
      </c>
      <c r="C139" s="80">
        <v>27</v>
      </c>
      <c r="D139" s="80">
        <v>5</v>
      </c>
      <c r="E139" s="82">
        <v>32</v>
      </c>
      <c r="F139" s="33">
        <v>22</v>
      </c>
      <c r="G139" s="16">
        <v>2028.95</v>
      </c>
      <c r="H139" s="22"/>
      <c r="I139" s="56">
        <v>1501342.2</v>
      </c>
      <c r="J139" s="16">
        <v>502402.85</v>
      </c>
      <c r="K139" s="20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46">
        <v>6</v>
      </c>
      <c r="B140" s="77">
        <v>22</v>
      </c>
      <c r="C140" s="80">
        <v>27</v>
      </c>
      <c r="D140" s="80">
        <v>5</v>
      </c>
      <c r="E140" s="82">
        <v>32</v>
      </c>
      <c r="F140" s="33">
        <v>22</v>
      </c>
      <c r="G140" s="16">
        <v>2284.19</v>
      </c>
      <c r="H140" s="22"/>
      <c r="I140" s="56">
        <v>1488745.1818181819</v>
      </c>
      <c r="J140" s="16">
        <v>449090.5454545455</v>
      </c>
      <c r="K140" s="20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46">
        <v>7</v>
      </c>
      <c r="B141" s="77">
        <v>22</v>
      </c>
      <c r="C141" s="80">
        <v>27</v>
      </c>
      <c r="D141" s="80">
        <v>5</v>
      </c>
      <c r="E141" s="82">
        <v>32</v>
      </c>
      <c r="F141" s="33">
        <v>22</v>
      </c>
      <c r="G141" s="16">
        <v>2479.91</v>
      </c>
      <c r="H141" s="22"/>
      <c r="I141" s="56">
        <v>1448239.0454545454</v>
      </c>
      <c r="J141" s="16">
        <v>402160.40909090906</v>
      </c>
      <c r="K141" s="20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46">
        <v>8</v>
      </c>
      <c r="B142" s="77">
        <v>22</v>
      </c>
      <c r="C142" s="80">
        <v>27</v>
      </c>
      <c r="D142" s="80">
        <v>5</v>
      </c>
      <c r="E142" s="82">
        <v>32</v>
      </c>
      <c r="F142" s="33">
        <v>22</v>
      </c>
      <c r="G142" s="16">
        <v>2368.79</v>
      </c>
      <c r="H142" s="22"/>
      <c r="I142" s="56">
        <v>1467366.9047619049</v>
      </c>
      <c r="J142" s="16">
        <v>240079.52380952382</v>
      </c>
      <c r="K142" s="20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46">
        <v>9</v>
      </c>
      <c r="B143" s="77">
        <v>20</v>
      </c>
      <c r="C143" s="80">
        <v>24</v>
      </c>
      <c r="D143" s="80">
        <v>5</v>
      </c>
      <c r="E143" s="82">
        <v>28</v>
      </c>
      <c r="F143" s="33">
        <v>22</v>
      </c>
      <c r="G143" s="16">
        <v>3063.88</v>
      </c>
      <c r="H143" s="22"/>
      <c r="I143" s="56">
        <v>1498343.3636363635</v>
      </c>
      <c r="J143" s="16">
        <v>237857.04545454547</v>
      </c>
      <c r="K143" s="20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46">
        <v>10</v>
      </c>
      <c r="B144" s="77">
        <v>20</v>
      </c>
      <c r="C144" s="80">
        <v>24</v>
      </c>
      <c r="D144" s="80">
        <v>5</v>
      </c>
      <c r="E144" s="82">
        <v>28</v>
      </c>
      <c r="F144" s="33">
        <v>20</v>
      </c>
      <c r="G144" s="16">
        <v>2692.16</v>
      </c>
      <c r="H144" s="22"/>
      <c r="I144" s="56">
        <v>1484780.65</v>
      </c>
      <c r="J144" s="16">
        <v>272279</v>
      </c>
      <c r="K144" s="20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46">
        <v>11</v>
      </c>
      <c r="B145" s="77">
        <v>20</v>
      </c>
      <c r="C145" s="80">
        <v>24</v>
      </c>
      <c r="D145" s="80">
        <v>5</v>
      </c>
      <c r="E145" s="82">
        <v>28</v>
      </c>
      <c r="F145" s="33">
        <v>20</v>
      </c>
      <c r="G145" s="16">
        <v>1827.99</v>
      </c>
      <c r="H145" s="22"/>
      <c r="I145" s="56">
        <v>1445423.35</v>
      </c>
      <c r="J145" s="16">
        <v>379315.15</v>
      </c>
      <c r="K145" s="20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85" t="s">
        <v>46</v>
      </c>
      <c r="B146" s="77">
        <v>18</v>
      </c>
      <c r="C146" s="80">
        <v>22</v>
      </c>
      <c r="D146" s="80">
        <v>5</v>
      </c>
      <c r="E146" s="82">
        <v>26</v>
      </c>
      <c r="F146" s="33">
        <v>19.6</v>
      </c>
      <c r="G146" s="16">
        <v>2428.86</v>
      </c>
      <c r="H146" s="22"/>
      <c r="I146" s="56">
        <v>1393340.043478261</v>
      </c>
      <c r="J146" s="16">
        <v>425435.61904761905</v>
      </c>
      <c r="K146" s="20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46" t="s">
        <v>53</v>
      </c>
      <c r="B147" s="77">
        <v>17</v>
      </c>
      <c r="C147" s="80">
        <v>21</v>
      </c>
      <c r="D147" s="80">
        <v>5</v>
      </c>
      <c r="E147" s="82">
        <v>25</v>
      </c>
      <c r="F147" s="33">
        <v>17</v>
      </c>
      <c r="G147" s="16">
        <v>2618.91</v>
      </c>
      <c r="H147" s="22"/>
      <c r="I147" s="63">
        <v>1.3500421052631584</v>
      </c>
      <c r="J147" s="16">
        <v>383273.8947368421</v>
      </c>
      <c r="K147" s="20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46">
        <v>2</v>
      </c>
      <c r="B148" s="77">
        <v>16.5</v>
      </c>
      <c r="C148" s="80">
        <v>20.5</v>
      </c>
      <c r="D148" s="80">
        <v>5</v>
      </c>
      <c r="E148" s="82">
        <v>24.5</v>
      </c>
      <c r="F148" s="33">
        <v>16.7</v>
      </c>
      <c r="G148" s="16">
        <v>2554.52</v>
      </c>
      <c r="H148" s="22"/>
      <c r="I148" s="63">
        <v>1.310155</v>
      </c>
      <c r="J148" s="16">
        <v>448706.1</v>
      </c>
      <c r="K148" s="20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46">
        <v>3</v>
      </c>
      <c r="B149" s="77">
        <v>15.5</v>
      </c>
      <c r="C149" s="80">
        <v>19.5</v>
      </c>
      <c r="D149" s="80">
        <v>5</v>
      </c>
      <c r="E149" s="82">
        <v>23.5</v>
      </c>
      <c r="F149" s="33">
        <v>15.8</v>
      </c>
      <c r="G149" s="16">
        <v>3129.1</v>
      </c>
      <c r="H149" s="22"/>
      <c r="I149" s="63">
        <v>1.3049565217391303</v>
      </c>
      <c r="J149" s="16">
        <v>349339.47826086957</v>
      </c>
      <c r="K149" s="20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46">
        <v>4</v>
      </c>
      <c r="B150" s="77">
        <v>15</v>
      </c>
      <c r="C150" s="80">
        <v>19</v>
      </c>
      <c r="D150" s="80">
        <v>5</v>
      </c>
      <c r="E150" s="82">
        <v>23</v>
      </c>
      <c r="F150" s="33">
        <v>15.2</v>
      </c>
      <c r="G150" s="16">
        <v>2976.44</v>
      </c>
      <c r="H150" s="22"/>
      <c r="I150" s="63">
        <v>1.35351428571429</v>
      </c>
      <c r="J150" s="16">
        <v>339538.28571428574</v>
      </c>
      <c r="K150" s="20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46">
        <v>5</v>
      </c>
      <c r="B151" s="77">
        <v>14.5</v>
      </c>
      <c r="C151" s="80">
        <v>18.5</v>
      </c>
      <c r="D151" s="80">
        <v>5</v>
      </c>
      <c r="E151" s="82">
        <v>22.5</v>
      </c>
      <c r="F151" s="33">
        <v>14.6</v>
      </c>
      <c r="G151" s="16">
        <v>2645.45</v>
      </c>
      <c r="H151" s="22"/>
      <c r="I151" s="63">
        <v>1.3636</v>
      </c>
      <c r="J151" s="16">
        <v>368486.61904761905</v>
      </c>
      <c r="K151" s="20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46">
        <v>6</v>
      </c>
      <c r="B152" s="77">
        <v>14.25</v>
      </c>
      <c r="C152" s="80">
        <v>18.25</v>
      </c>
      <c r="D152" s="80">
        <v>5</v>
      </c>
      <c r="E152" s="82">
        <v>22.25</v>
      </c>
      <c r="F152" s="33">
        <v>14.4</v>
      </c>
      <c r="G152" s="16">
        <v>3169.62</v>
      </c>
      <c r="H152" s="22"/>
      <c r="I152" s="63">
        <v>1.3537</v>
      </c>
      <c r="J152" s="16">
        <v>359981.40909090906</v>
      </c>
      <c r="K152" s="20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46">
        <v>7</v>
      </c>
      <c r="B153" s="77">
        <v>14.25</v>
      </c>
      <c r="C153" s="80">
        <v>18.25</v>
      </c>
      <c r="D153" s="80">
        <v>5</v>
      </c>
      <c r="E153" s="82">
        <v>22.25</v>
      </c>
      <c r="F153" s="33">
        <v>14.254</v>
      </c>
      <c r="G153" s="16">
        <v>3041.46</v>
      </c>
      <c r="H153" s="22"/>
      <c r="I153" s="63">
        <v>1.33271</v>
      </c>
      <c r="J153" s="16">
        <v>337391.1904761905</v>
      </c>
      <c r="K153" s="20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46">
        <v>8</v>
      </c>
      <c r="B154" s="77">
        <v>14.25</v>
      </c>
      <c r="C154" s="80">
        <v>18.25</v>
      </c>
      <c r="D154" s="80">
        <v>5</v>
      </c>
      <c r="E154" s="82">
        <v>22.25</v>
      </c>
      <c r="F154" s="33">
        <v>14.25</v>
      </c>
      <c r="G154" s="16">
        <v>3026.94</v>
      </c>
      <c r="H154" s="22"/>
      <c r="I154" s="63">
        <v>1.33663</v>
      </c>
      <c r="J154" s="16">
        <v>563401.5150985733</v>
      </c>
      <c r="K154" s="20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46">
        <v>9</v>
      </c>
      <c r="B155" s="77">
        <v>14.25</v>
      </c>
      <c r="C155" s="80">
        <v>18.25</v>
      </c>
      <c r="D155" s="80">
        <v>5</v>
      </c>
      <c r="E155" s="82">
        <v>22.25</v>
      </c>
      <c r="F155" s="33">
        <v>14.3</v>
      </c>
      <c r="G155" s="16">
        <v>3390.9</v>
      </c>
      <c r="H155" s="22"/>
      <c r="I155" s="63">
        <v>1.334</v>
      </c>
      <c r="J155" s="16">
        <v>362745.86363636365</v>
      </c>
      <c r="K155" s="20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46">
        <v>10</v>
      </c>
      <c r="B156" s="77">
        <v>14</v>
      </c>
      <c r="C156" s="80">
        <v>18</v>
      </c>
      <c r="D156" s="80">
        <v>5</v>
      </c>
      <c r="E156" s="82">
        <v>22</v>
      </c>
      <c r="F156" s="33">
        <v>14.2</v>
      </c>
      <c r="G156" s="16">
        <v>2396.62</v>
      </c>
      <c r="H156" s="22"/>
      <c r="I156" s="63">
        <v>1.3512</v>
      </c>
      <c r="J156" s="16">
        <v>338133.85714285716</v>
      </c>
      <c r="K156" s="20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46">
        <v>11</v>
      </c>
      <c r="B157" s="77">
        <v>13.75</v>
      </c>
      <c r="C157" s="80">
        <v>17.75</v>
      </c>
      <c r="D157" s="80">
        <v>5</v>
      </c>
      <c r="E157" s="82">
        <v>21.75</v>
      </c>
      <c r="F157" s="33">
        <v>13.9</v>
      </c>
      <c r="G157" s="16">
        <v>2069.27</v>
      </c>
      <c r="H157" s="22"/>
      <c r="I157" s="63">
        <v>1.3537</v>
      </c>
      <c r="J157" s="16">
        <v>327093.15</v>
      </c>
      <c r="K157" s="20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85" t="s">
        <v>90</v>
      </c>
      <c r="B158" s="77">
        <v>13.5</v>
      </c>
      <c r="C158" s="80">
        <v>17.5</v>
      </c>
      <c r="D158" s="80">
        <v>5</v>
      </c>
      <c r="E158" s="82">
        <v>21.5</v>
      </c>
      <c r="F158" s="33">
        <v>13.6</v>
      </c>
      <c r="G158" s="16">
        <v>2538.84</v>
      </c>
      <c r="H158" s="22"/>
      <c r="I158" s="63">
        <v>1.34571</v>
      </c>
      <c r="J158" s="16">
        <v>303705.1818181819</v>
      </c>
      <c r="K158" s="20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85" t="s">
        <v>56</v>
      </c>
      <c r="B159" s="77">
        <v>13.5</v>
      </c>
      <c r="C159" s="80">
        <v>16.5</v>
      </c>
      <c r="D159" s="80">
        <v>9.5</v>
      </c>
      <c r="E159" s="82">
        <v>19.5</v>
      </c>
      <c r="F159" s="90" t="s">
        <v>0</v>
      </c>
      <c r="G159" s="16">
        <v>1574.84</v>
      </c>
      <c r="H159" s="22"/>
      <c r="I159" s="63">
        <v>1.32703</v>
      </c>
      <c r="J159" s="16">
        <v>191432.23529411765</v>
      </c>
      <c r="K159" s="20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85">
        <v>2</v>
      </c>
      <c r="B160" s="77">
        <v>13.5</v>
      </c>
      <c r="C160" s="80">
        <v>16.5</v>
      </c>
      <c r="D160" s="80">
        <v>9.5</v>
      </c>
      <c r="E160" s="82">
        <v>19.5</v>
      </c>
      <c r="F160" s="90" t="s">
        <v>0</v>
      </c>
      <c r="G160" s="16">
        <v>1371.16</v>
      </c>
      <c r="H160" s="22"/>
      <c r="I160" s="63">
        <v>1.3202</v>
      </c>
      <c r="J160" s="16">
        <v>205977.75</v>
      </c>
      <c r="K160" s="20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85">
        <v>3</v>
      </c>
      <c r="B161" s="77">
        <v>13.5</v>
      </c>
      <c r="C161" s="80">
        <v>16.5</v>
      </c>
      <c r="D161" s="80">
        <v>9.5</v>
      </c>
      <c r="E161" s="82">
        <v>19.5</v>
      </c>
      <c r="F161" s="90" t="s">
        <v>0</v>
      </c>
      <c r="G161" s="16">
        <v>1701.2</v>
      </c>
      <c r="H161" s="22"/>
      <c r="I161" s="63">
        <v>1.32872608695652</v>
      </c>
      <c r="J161" s="16">
        <v>195609.869565217</v>
      </c>
      <c r="K161" s="20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85">
        <v>4</v>
      </c>
      <c r="B162" s="77">
        <v>13.25</v>
      </c>
      <c r="C162" s="80">
        <v>16.25</v>
      </c>
      <c r="D162" s="80">
        <v>9.25</v>
      </c>
      <c r="E162" s="82">
        <v>19.25</v>
      </c>
      <c r="F162" s="90" t="s">
        <v>0</v>
      </c>
      <c r="G162" s="16">
        <v>1425.24</v>
      </c>
      <c r="H162" s="22"/>
      <c r="I162" s="63">
        <v>1.3392</v>
      </c>
      <c r="J162" s="16">
        <v>180612.55</v>
      </c>
      <c r="K162" s="20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85">
        <v>5</v>
      </c>
      <c r="B163" s="77">
        <v>13.25</v>
      </c>
      <c r="C163" s="80">
        <v>16.25</v>
      </c>
      <c r="D163" s="80">
        <v>9.25</v>
      </c>
      <c r="E163" s="82">
        <v>19.25</v>
      </c>
      <c r="F163" s="90" t="s">
        <v>0</v>
      </c>
      <c r="G163" s="16">
        <v>872.61</v>
      </c>
      <c r="H163" s="22"/>
      <c r="I163" s="63">
        <v>1.4138545454545457</v>
      </c>
      <c r="J163" s="16">
        <v>191047.5</v>
      </c>
      <c r="K163" s="20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85">
        <v>6</v>
      </c>
      <c r="B164" s="77">
        <v>17.25</v>
      </c>
      <c r="C164" s="80">
        <v>22.25</v>
      </c>
      <c r="D164" s="80">
        <v>13.25</v>
      </c>
      <c r="E164" s="82">
        <v>25.25</v>
      </c>
      <c r="F164" s="90" t="s">
        <v>79</v>
      </c>
      <c r="G164" s="16">
        <v>2122.78</v>
      </c>
      <c r="H164" s="22"/>
      <c r="I164" s="63">
        <v>1.5928545454545455</v>
      </c>
      <c r="J164" s="16">
        <v>172958.045454545</v>
      </c>
      <c r="K164" s="20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85">
        <v>7</v>
      </c>
      <c r="B165" s="77">
        <v>17.5</v>
      </c>
      <c r="C165" s="80">
        <v>22.5</v>
      </c>
      <c r="D165" s="80">
        <v>13.5</v>
      </c>
      <c r="E165" s="82">
        <v>25.5</v>
      </c>
      <c r="F165" s="90" t="s">
        <v>80</v>
      </c>
      <c r="G165" s="16">
        <v>109.74</v>
      </c>
      <c r="H165" s="22"/>
      <c r="I165" s="63">
        <v>1.5507809523809524</v>
      </c>
      <c r="J165" s="16">
        <v>151083</v>
      </c>
      <c r="K165" s="20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85">
        <v>8</v>
      </c>
      <c r="B166" s="77">
        <v>17.5</v>
      </c>
      <c r="C166" s="80">
        <v>22.5</v>
      </c>
      <c r="D166" s="80">
        <v>13.5</v>
      </c>
      <c r="E166" s="82">
        <v>25.5</v>
      </c>
      <c r="F166" s="90" t="s">
        <v>81</v>
      </c>
      <c r="G166" s="16">
        <v>176.18</v>
      </c>
      <c r="H166" s="22"/>
      <c r="I166" s="63">
        <v>1.47214</v>
      </c>
      <c r="J166" s="16">
        <v>142881.590909091</v>
      </c>
      <c r="K166" s="20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85">
        <v>9</v>
      </c>
      <c r="B167" s="77">
        <v>17.5</v>
      </c>
      <c r="C167" s="80">
        <v>22.5</v>
      </c>
      <c r="D167" s="80">
        <v>13.5</v>
      </c>
      <c r="E167" s="82">
        <v>25.5</v>
      </c>
      <c r="F167" s="90" t="s">
        <v>0</v>
      </c>
      <c r="G167" s="16">
        <v>128.42</v>
      </c>
      <c r="H167" s="22"/>
      <c r="I167" s="63">
        <v>1.47113</v>
      </c>
      <c r="J167" s="16">
        <v>182319.523809524</v>
      </c>
      <c r="K167" s="20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85">
        <v>10</v>
      </c>
      <c r="B168" s="77">
        <v>17.5</v>
      </c>
      <c r="C168" s="80">
        <v>22.5</v>
      </c>
      <c r="D168" s="80">
        <v>13.5</v>
      </c>
      <c r="E168" s="82">
        <v>25.5</v>
      </c>
      <c r="F168" s="90" t="s">
        <v>0</v>
      </c>
      <c r="G168" s="16">
        <v>102.34</v>
      </c>
      <c r="H168" s="22"/>
      <c r="I168" s="63">
        <v>1.474</v>
      </c>
      <c r="J168" s="16">
        <v>190253.2</v>
      </c>
      <c r="K168" s="20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85">
        <v>11</v>
      </c>
      <c r="B169" s="77">
        <v>17.5</v>
      </c>
      <c r="C169" s="80">
        <v>22.5</v>
      </c>
      <c r="D169" s="80">
        <v>13.5</v>
      </c>
      <c r="E169" s="82">
        <v>25.5</v>
      </c>
      <c r="F169" s="90" t="s">
        <v>0</v>
      </c>
      <c r="G169" s="16">
        <v>917.06</v>
      </c>
      <c r="H169" s="22"/>
      <c r="I169" s="63">
        <v>1.4507</v>
      </c>
      <c r="J169" s="16">
        <v>151869</v>
      </c>
      <c r="K169" s="20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85" t="s">
        <v>91</v>
      </c>
      <c r="B170" s="77">
        <v>17.5</v>
      </c>
      <c r="C170" s="80">
        <v>22.5</v>
      </c>
      <c r="D170" s="80">
        <v>13.5</v>
      </c>
      <c r="E170" s="82">
        <v>25.5</v>
      </c>
      <c r="F170" s="90" t="s">
        <v>0</v>
      </c>
      <c r="G170" s="16">
        <v>1265.025</v>
      </c>
      <c r="H170" s="22"/>
      <c r="I170" s="63">
        <v>1.4245</v>
      </c>
      <c r="J170" s="16">
        <v>187743.7</v>
      </c>
      <c r="K170" s="20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85" t="s">
        <v>85</v>
      </c>
      <c r="B171" s="77">
        <v>17.5</v>
      </c>
      <c r="C171" s="80">
        <v>22.5</v>
      </c>
      <c r="D171" s="80">
        <v>13.5</v>
      </c>
      <c r="E171" s="82">
        <v>25.5</v>
      </c>
      <c r="F171" s="90" t="s">
        <v>0</v>
      </c>
      <c r="G171" s="16">
        <v>1236.31</v>
      </c>
      <c r="H171" s="22"/>
      <c r="I171" s="63">
        <v>1.4264</v>
      </c>
      <c r="J171" s="16">
        <v>143020.5</v>
      </c>
      <c r="K171" s="20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85">
        <v>2</v>
      </c>
      <c r="B172" s="77">
        <v>17.5</v>
      </c>
      <c r="C172" s="80">
        <v>22.5</v>
      </c>
      <c r="D172" s="80">
        <v>13.5</v>
      </c>
      <c r="E172" s="82">
        <v>25.5</v>
      </c>
      <c r="F172" s="90" t="s">
        <v>0</v>
      </c>
      <c r="G172" s="16">
        <v>1225.41</v>
      </c>
      <c r="H172" s="22"/>
      <c r="I172" s="63">
        <v>1.3973</v>
      </c>
      <c r="J172" s="16">
        <v>146570</v>
      </c>
      <c r="K172" s="20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85">
        <v>3</v>
      </c>
      <c r="B173" s="77">
        <v>17.5</v>
      </c>
      <c r="C173" s="80">
        <v>22.5</v>
      </c>
      <c r="D173" s="80">
        <v>13.5</v>
      </c>
      <c r="E173" s="82">
        <v>25.5</v>
      </c>
      <c r="F173" s="90" t="s">
        <v>0</v>
      </c>
      <c r="G173" s="16">
        <v>1354</v>
      </c>
      <c r="H173" s="22"/>
      <c r="I173" s="63">
        <v>1.40287</v>
      </c>
      <c r="J173" s="16">
        <v>136080.727</v>
      </c>
      <c r="K173" s="20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85">
        <v>4</v>
      </c>
      <c r="B174" s="77">
        <v>17.5</v>
      </c>
      <c r="C174" s="80">
        <v>22.5</v>
      </c>
      <c r="D174" s="80">
        <v>13.5</v>
      </c>
      <c r="E174" s="82">
        <v>25.5</v>
      </c>
      <c r="F174" s="90" t="s">
        <v>0</v>
      </c>
      <c r="G174" s="16">
        <v>1329.98</v>
      </c>
      <c r="H174" s="22"/>
      <c r="I174" s="63">
        <v>1.3553</v>
      </c>
      <c r="J174" s="16">
        <v>149688.8</v>
      </c>
      <c r="K174" s="20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85">
        <v>5</v>
      </c>
      <c r="B175" s="77">
        <v>17.5</v>
      </c>
      <c r="C175" s="80">
        <v>22.5</v>
      </c>
      <c r="D175" s="80">
        <v>13.5</v>
      </c>
      <c r="E175" s="82">
        <v>25.5</v>
      </c>
      <c r="F175" s="90" t="s">
        <v>0</v>
      </c>
      <c r="G175" s="16">
        <v>1369</v>
      </c>
      <c r="H175" s="22"/>
      <c r="I175" s="63">
        <v>1.3309</v>
      </c>
      <c r="J175" s="16">
        <v>142526.783</v>
      </c>
      <c r="K175" s="20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85">
        <v>6</v>
      </c>
      <c r="B176" s="77">
        <v>17.5</v>
      </c>
      <c r="C176" s="80">
        <v>22.5</v>
      </c>
      <c r="D176" s="80">
        <v>13.5</v>
      </c>
      <c r="E176" s="82">
        <v>25.5</v>
      </c>
      <c r="F176" s="90" t="s">
        <v>0</v>
      </c>
      <c r="G176" s="16">
        <v>1562.56</v>
      </c>
      <c r="H176" s="22"/>
      <c r="I176" s="63">
        <v>1.3152</v>
      </c>
      <c r="J176" s="16">
        <v>141661.80952381</v>
      </c>
      <c r="K176" s="20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85">
        <v>7</v>
      </c>
      <c r="B177" s="77">
        <v>17.5</v>
      </c>
      <c r="C177" s="80">
        <v>22.5</v>
      </c>
      <c r="D177" s="80">
        <v>13.5</v>
      </c>
      <c r="E177" s="82">
        <v>25.5</v>
      </c>
      <c r="F177" s="90" t="s">
        <v>0</v>
      </c>
      <c r="G177" s="16">
        <v>2159.95</v>
      </c>
      <c r="H177" s="22"/>
      <c r="I177" s="63">
        <v>1.27597</v>
      </c>
      <c r="J177" s="16">
        <v>146660.31818181818</v>
      </c>
      <c r="K177" s="20">
        <v>16.94810382494862</v>
      </c>
      <c r="L177" s="10"/>
      <c r="M177" s="32"/>
      <c r="N177" s="32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</row>
    <row r="178" spans="1:102" ht="18" customHeight="1" hidden="1">
      <c r="A178" s="85">
        <v>8</v>
      </c>
      <c r="B178" s="77">
        <v>17.5</v>
      </c>
      <c r="C178" s="80">
        <v>22.5</v>
      </c>
      <c r="D178" s="80">
        <v>13.5</v>
      </c>
      <c r="E178" s="82">
        <v>25.5</v>
      </c>
      <c r="F178" s="90" t="s">
        <v>0</v>
      </c>
      <c r="G178" s="16">
        <v>2468.89</v>
      </c>
      <c r="H178" s="22"/>
      <c r="I178" s="63">
        <v>1.3083</v>
      </c>
      <c r="J178" s="16">
        <v>176395.409090909</v>
      </c>
      <c r="K178" s="20">
        <v>17.04572177652729</v>
      </c>
      <c r="L178" s="10"/>
      <c r="M178" s="32"/>
      <c r="N178" s="32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</row>
    <row r="179" spans="1:102" ht="18" customHeight="1" hidden="1">
      <c r="A179" s="85">
        <v>9</v>
      </c>
      <c r="B179" s="77">
        <v>17.25</v>
      </c>
      <c r="C179" s="80">
        <v>22.25</v>
      </c>
      <c r="D179" s="80">
        <v>13.25</v>
      </c>
      <c r="E179" s="82">
        <v>25.25</v>
      </c>
      <c r="F179" s="90" t="s">
        <v>0</v>
      </c>
      <c r="G179" s="16">
        <v>1300.09</v>
      </c>
      <c r="H179" s="22"/>
      <c r="I179" s="63">
        <v>1.26131</v>
      </c>
      <c r="J179" s="16">
        <v>143245.35</v>
      </c>
      <c r="K179" s="20">
        <v>16.788131286635135</v>
      </c>
      <c r="L179" s="10"/>
      <c r="M179" s="32"/>
      <c r="N179" s="32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</row>
    <row r="180" spans="1:102" ht="18" customHeight="1" hidden="1">
      <c r="A180" s="85">
        <v>10</v>
      </c>
      <c r="B180" s="77">
        <v>16.75</v>
      </c>
      <c r="C180" s="80">
        <v>21.5</v>
      </c>
      <c r="D180" s="80">
        <v>12.75</v>
      </c>
      <c r="E180" s="82">
        <v>24.5</v>
      </c>
      <c r="F180" s="90" t="s">
        <v>0</v>
      </c>
      <c r="G180" s="16">
        <v>2244.93</v>
      </c>
      <c r="H180" s="22"/>
      <c r="I180" s="63">
        <v>1.19659</v>
      </c>
      <c r="J180" s="16">
        <v>131018.428571429</v>
      </c>
      <c r="K180" s="20">
        <v>16.13</v>
      </c>
      <c r="L180" s="10"/>
      <c r="M180" s="32"/>
      <c r="N180" s="32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</row>
    <row r="181" spans="1:216" ht="18" customHeight="1" hidden="1">
      <c r="A181" s="85">
        <v>11</v>
      </c>
      <c r="B181" s="77">
        <v>16.25</v>
      </c>
      <c r="C181" s="80">
        <v>20.75</v>
      </c>
      <c r="D181" s="80">
        <v>12.25</v>
      </c>
      <c r="E181" s="82">
        <v>23.75</v>
      </c>
      <c r="F181" s="90" t="s">
        <v>0</v>
      </c>
      <c r="G181" s="16">
        <v>2519.23</v>
      </c>
      <c r="H181" s="22"/>
      <c r="I181" s="63">
        <v>1.18475</v>
      </c>
      <c r="J181" s="16">
        <v>139107.681818182</v>
      </c>
      <c r="K181" s="20">
        <v>15.87</v>
      </c>
      <c r="L181" s="10"/>
      <c r="M181" s="32"/>
      <c r="N181" s="32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</row>
    <row r="182" spans="1:216" ht="18" customHeight="1">
      <c r="A182" s="108" t="s">
        <v>96</v>
      </c>
      <c r="B182" s="77">
        <v>15.75</v>
      </c>
      <c r="C182" s="80">
        <v>20</v>
      </c>
      <c r="D182" s="80">
        <v>11.75</v>
      </c>
      <c r="E182" s="82">
        <v>23</v>
      </c>
      <c r="F182" s="90" t="s">
        <v>0</v>
      </c>
      <c r="G182" s="16">
        <v>1978.24</v>
      </c>
      <c r="H182" s="22"/>
      <c r="I182" s="63">
        <v>1.17296</v>
      </c>
      <c r="J182" s="16">
        <v>138552.105263158</v>
      </c>
      <c r="K182" s="20">
        <v>15.669635192864677</v>
      </c>
      <c r="L182" s="10"/>
      <c r="M182" s="32"/>
      <c r="N182" s="32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</row>
    <row r="183" spans="1:216" ht="18" customHeight="1" hidden="1">
      <c r="A183" s="85" t="s">
        <v>86</v>
      </c>
      <c r="B183" s="77">
        <v>15.5</v>
      </c>
      <c r="C183" s="80">
        <v>19.5</v>
      </c>
      <c r="D183" s="80">
        <v>11.5</v>
      </c>
      <c r="E183" s="82">
        <v>22.5</v>
      </c>
      <c r="F183" s="90" t="s">
        <v>0</v>
      </c>
      <c r="G183" s="16">
        <v>2150.9</v>
      </c>
      <c r="H183" s="22"/>
      <c r="I183" s="63">
        <v>1.17044</v>
      </c>
      <c r="J183" s="16">
        <v>140253.272727273</v>
      </c>
      <c r="K183" s="20">
        <v>15.568171686836001</v>
      </c>
      <c r="L183" s="10"/>
      <c r="M183" s="32"/>
      <c r="N183" s="32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</row>
    <row r="184" spans="1:216" ht="18" customHeight="1" hidden="1">
      <c r="A184" s="85">
        <v>2</v>
      </c>
      <c r="B184" s="77">
        <v>15.25</v>
      </c>
      <c r="C184" s="80">
        <v>19.25</v>
      </c>
      <c r="D184" s="80">
        <v>11.25</v>
      </c>
      <c r="E184" s="82">
        <v>22.25</v>
      </c>
      <c r="F184" s="90" t="s">
        <v>0</v>
      </c>
      <c r="G184" s="16">
        <v>2407.26</v>
      </c>
      <c r="H184" s="22"/>
      <c r="I184" s="63">
        <v>1.18817</v>
      </c>
      <c r="J184" s="16">
        <v>122673.666666667</v>
      </c>
      <c r="K184" s="20">
        <v>14.91277706522044</v>
      </c>
      <c r="L184" s="10"/>
      <c r="M184" s="32"/>
      <c r="N184" s="32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</row>
    <row r="185" spans="1:216" ht="18" customHeight="1" hidden="1">
      <c r="A185" s="85">
        <v>3</v>
      </c>
      <c r="B185" s="77">
        <v>15.25</v>
      </c>
      <c r="C185" s="80">
        <v>19.25</v>
      </c>
      <c r="D185" s="80">
        <v>11.25</v>
      </c>
      <c r="E185" s="82">
        <v>22.25</v>
      </c>
      <c r="F185" s="90" t="s">
        <v>0</v>
      </c>
      <c r="G185" s="16">
        <v>1828.0110000000004</v>
      </c>
      <c r="H185" s="22"/>
      <c r="I185" s="63">
        <v>1.23238</v>
      </c>
      <c r="J185" s="16">
        <v>135922.142857143</v>
      </c>
      <c r="K185" s="20">
        <v>14.906011331167168</v>
      </c>
      <c r="L185" s="10"/>
      <c r="M185" s="32"/>
      <c r="N185" s="32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</row>
    <row r="186" spans="1:216" ht="18" customHeight="1" hidden="1">
      <c r="A186" s="85">
        <v>4</v>
      </c>
      <c r="B186" s="77">
        <v>15.25</v>
      </c>
      <c r="C186" s="80">
        <v>19.25</v>
      </c>
      <c r="D186" s="80">
        <v>11.25</v>
      </c>
      <c r="E186" s="82">
        <v>22.25</v>
      </c>
      <c r="F186" s="90" t="s">
        <v>0</v>
      </c>
      <c r="G186" s="16">
        <v>1365.37</v>
      </c>
      <c r="H186" s="22"/>
      <c r="I186" s="63">
        <v>1.29671</v>
      </c>
      <c r="J186" s="16">
        <v>126549.571428571</v>
      </c>
      <c r="K186" s="20">
        <v>14.627619047619048</v>
      </c>
      <c r="L186" s="10"/>
      <c r="M186" s="32"/>
      <c r="N186" s="32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</row>
    <row r="187" spans="1:92" ht="18" customHeight="1" hidden="1">
      <c r="A187" s="85">
        <v>5</v>
      </c>
      <c r="B187" s="77">
        <v>15.75</v>
      </c>
      <c r="C187" s="80">
        <v>19.75</v>
      </c>
      <c r="D187" s="80">
        <v>11.75</v>
      </c>
      <c r="E187" s="82">
        <v>22.75</v>
      </c>
      <c r="F187" s="90" t="s">
        <v>0</v>
      </c>
      <c r="G187" s="16">
        <v>1328.6626539999997</v>
      </c>
      <c r="H187" s="22"/>
      <c r="I187" s="63">
        <v>1.22898</v>
      </c>
      <c r="J187" s="16">
        <v>159945.238095238</v>
      </c>
      <c r="K187" s="20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85">
        <v>6</v>
      </c>
      <c r="B188" s="77">
        <v>16.25</v>
      </c>
      <c r="C188" s="80">
        <v>20.25</v>
      </c>
      <c r="D188" s="80">
        <v>12.25</v>
      </c>
      <c r="E188" s="82">
        <v>23.25</v>
      </c>
      <c r="F188" s="90" t="s">
        <v>0</v>
      </c>
      <c r="G188" s="16">
        <v>1372.41</v>
      </c>
      <c r="H188" s="22"/>
      <c r="I188" s="63">
        <v>1.2278</v>
      </c>
      <c r="J188" s="16">
        <v>145395.285714286</v>
      </c>
      <c r="K188" s="20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85">
        <v>7</v>
      </c>
      <c r="B189" s="77">
        <v>16.75</v>
      </c>
      <c r="C189" s="80">
        <v>20.25</v>
      </c>
      <c r="D189" s="80">
        <v>12.75</v>
      </c>
      <c r="E189" s="82">
        <v>23.25</v>
      </c>
      <c r="F189" s="90" t="s">
        <v>0</v>
      </c>
      <c r="G189" s="16">
        <v>1532.07</v>
      </c>
      <c r="H189" s="22"/>
      <c r="I189" s="63">
        <v>1.21</v>
      </c>
      <c r="J189" s="16">
        <v>122916.95652173912</v>
      </c>
      <c r="K189" s="20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85">
        <v>8</v>
      </c>
      <c r="B190" s="77">
        <v>16.75</v>
      </c>
      <c r="C190" s="80">
        <v>20.25</v>
      </c>
      <c r="D190" s="80">
        <v>12.75</v>
      </c>
      <c r="E190" s="82">
        <v>23.25</v>
      </c>
      <c r="F190" s="90" t="s">
        <v>0</v>
      </c>
      <c r="G190" s="16">
        <v>1497.75</v>
      </c>
      <c r="H190" s="22"/>
      <c r="I190" s="63">
        <v>1.17267</v>
      </c>
      <c r="J190" s="16">
        <v>172617.476190476</v>
      </c>
      <c r="K190" s="20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85">
        <v>9</v>
      </c>
      <c r="B191" s="77">
        <v>16.75</v>
      </c>
      <c r="C191" s="80">
        <v>20.25</v>
      </c>
      <c r="D191" s="80">
        <v>12.75</v>
      </c>
      <c r="E191" s="82">
        <v>23.25</v>
      </c>
      <c r="F191" s="90" t="s">
        <v>0</v>
      </c>
      <c r="G191" s="16">
        <v>1302.4</v>
      </c>
      <c r="H191" s="22"/>
      <c r="I191" s="63">
        <v>1.2296</v>
      </c>
      <c r="J191" s="16">
        <v>159513.952380952</v>
      </c>
      <c r="K191" s="20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85">
        <v>10</v>
      </c>
      <c r="B192" s="77">
        <v>16.75</v>
      </c>
      <c r="C192" s="80">
        <v>19.75</v>
      </c>
      <c r="D192" s="80">
        <v>12.75</v>
      </c>
      <c r="E192" s="82">
        <v>22.75</v>
      </c>
      <c r="F192" s="90" t="s">
        <v>0</v>
      </c>
      <c r="G192" s="16">
        <v>2699.91</v>
      </c>
      <c r="H192" s="22"/>
      <c r="I192" s="63">
        <v>1.4733</v>
      </c>
      <c r="J192" s="16">
        <v>163701.15</v>
      </c>
      <c r="K192" s="20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85">
        <v>11</v>
      </c>
      <c r="B193" s="77">
        <v>16.25</v>
      </c>
      <c r="C193" s="80">
        <v>18.75</v>
      </c>
      <c r="D193" s="80">
        <v>12.25</v>
      </c>
      <c r="E193" s="82">
        <v>21.75</v>
      </c>
      <c r="F193" s="90" t="s">
        <v>0</v>
      </c>
      <c r="G193" s="16">
        <v>2299.08</v>
      </c>
      <c r="H193" s="22"/>
      <c r="I193" s="63">
        <v>1.58785</v>
      </c>
      <c r="J193" s="16">
        <v>171108.15</v>
      </c>
      <c r="K193" s="20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85" t="s">
        <v>98</v>
      </c>
      <c r="B194" s="77">
        <v>15</v>
      </c>
      <c r="C194" s="80">
        <v>17.5</v>
      </c>
      <c r="D194" s="80">
        <v>11</v>
      </c>
      <c r="E194" s="82">
        <v>20.5</v>
      </c>
      <c r="F194" s="90" t="s">
        <v>0</v>
      </c>
      <c r="G194" s="16">
        <v>781.13</v>
      </c>
      <c r="H194" s="22"/>
      <c r="I194" s="63">
        <v>1.53881</v>
      </c>
      <c r="J194" s="16">
        <v>166276.789473684</v>
      </c>
      <c r="K194" s="20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04" t="s">
        <v>88</v>
      </c>
      <c r="B195" s="112">
        <v>13</v>
      </c>
      <c r="C195" s="83">
        <v>15.5</v>
      </c>
      <c r="D195" s="83">
        <v>9</v>
      </c>
      <c r="E195" s="113">
        <v>18.5</v>
      </c>
      <c r="F195" s="88" t="s">
        <v>0</v>
      </c>
      <c r="G195" s="89">
        <v>745.33</v>
      </c>
      <c r="H195" s="45"/>
      <c r="I195" s="84">
        <v>1.58905</v>
      </c>
      <c r="J195" s="89">
        <v>120342.285714286</v>
      </c>
      <c r="K195" s="25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85">
        <v>2</v>
      </c>
      <c r="B196" s="77">
        <v>11.5</v>
      </c>
      <c r="C196" s="80">
        <v>14</v>
      </c>
      <c r="D196" s="80">
        <v>7.5</v>
      </c>
      <c r="E196" s="82">
        <v>17</v>
      </c>
      <c r="F196" s="90" t="s">
        <v>0</v>
      </c>
      <c r="G196" s="16">
        <v>376.63</v>
      </c>
      <c r="H196" s="22"/>
      <c r="I196" s="63">
        <v>1.65236</v>
      </c>
      <c r="J196" s="16">
        <v>122253.6</v>
      </c>
      <c r="K196" s="20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85">
        <v>3</v>
      </c>
      <c r="B197" s="77">
        <v>10.5</v>
      </c>
      <c r="C197" s="80">
        <v>13</v>
      </c>
      <c r="D197" s="80">
        <v>6.5</v>
      </c>
      <c r="E197" s="82">
        <v>16</v>
      </c>
      <c r="F197" s="90" t="s">
        <v>0</v>
      </c>
      <c r="G197" s="16">
        <v>589.40246312</v>
      </c>
      <c r="H197" s="22"/>
      <c r="I197" s="63">
        <v>1.70454</v>
      </c>
      <c r="J197" s="16">
        <v>129799.318181818</v>
      </c>
      <c r="K197" s="20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85">
        <v>4</v>
      </c>
      <c r="B198" s="77">
        <v>9.75</v>
      </c>
      <c r="C198" s="80">
        <v>12.25</v>
      </c>
      <c r="D198" s="80">
        <v>5.75</v>
      </c>
      <c r="E198" s="82">
        <v>15.25</v>
      </c>
      <c r="F198" s="90" t="s">
        <v>0</v>
      </c>
      <c r="G198" s="16">
        <v>2885.92</v>
      </c>
      <c r="H198" s="22"/>
      <c r="I198" s="63">
        <v>1.60415</v>
      </c>
      <c r="J198" s="16">
        <v>125743.571428571</v>
      </c>
      <c r="K198" s="20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85">
        <v>5</v>
      </c>
      <c r="B199" s="77">
        <v>9.25</v>
      </c>
      <c r="C199" s="80">
        <v>11.75</v>
      </c>
      <c r="D199" s="80">
        <v>5.25</v>
      </c>
      <c r="E199" s="82">
        <v>14.75</v>
      </c>
      <c r="F199" s="90" t="s">
        <v>0</v>
      </c>
      <c r="G199" s="16">
        <v>116.76</v>
      </c>
      <c r="H199" s="22"/>
      <c r="I199" s="63">
        <v>1.55176</v>
      </c>
      <c r="J199" s="16">
        <v>158170.684210526</v>
      </c>
      <c r="K199" s="20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85">
        <v>6</v>
      </c>
      <c r="B200" s="77">
        <v>8.75</v>
      </c>
      <c r="C200" s="80">
        <v>11.25</v>
      </c>
      <c r="D200" s="80">
        <v>4.75</v>
      </c>
      <c r="E200" s="82">
        <v>14.25</v>
      </c>
      <c r="F200" s="90" t="s">
        <v>0</v>
      </c>
      <c r="G200" s="16">
        <v>661.31406598</v>
      </c>
      <c r="H200" s="22"/>
      <c r="I200" s="63">
        <v>1.53978</v>
      </c>
      <c r="J200" s="16">
        <v>142818.681818182</v>
      </c>
      <c r="K200" s="20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85">
        <v>7</v>
      </c>
      <c r="B201" s="77">
        <v>8.25</v>
      </c>
      <c r="C201" s="80">
        <v>10.75</v>
      </c>
      <c r="D201" s="80">
        <v>4.25</v>
      </c>
      <c r="E201" s="82">
        <v>13.75</v>
      </c>
      <c r="F201" s="90" t="s">
        <v>0</v>
      </c>
      <c r="G201" s="16">
        <v>201.23297012</v>
      </c>
      <c r="H201" s="22"/>
      <c r="I201" s="63">
        <v>1.5137</v>
      </c>
      <c r="J201" s="17">
        <v>152395.565217391</v>
      </c>
      <c r="K201" s="20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85">
        <v>8</v>
      </c>
      <c r="B202" s="77">
        <v>7.75</v>
      </c>
      <c r="C202" s="80">
        <v>10.25</v>
      </c>
      <c r="D202" s="80">
        <v>3.75</v>
      </c>
      <c r="E202" s="82">
        <v>13.25</v>
      </c>
      <c r="F202" s="90" t="s">
        <v>0</v>
      </c>
      <c r="G202" s="16">
        <v>2027.86415366</v>
      </c>
      <c r="H202" s="22"/>
      <c r="I202" s="63">
        <v>1.4792</v>
      </c>
      <c r="J202" s="17">
        <v>174897.19047619</v>
      </c>
      <c r="K202" s="20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85">
        <v>9</v>
      </c>
      <c r="B203" s="77">
        <v>7.25</v>
      </c>
      <c r="C203" s="80">
        <v>9.25</v>
      </c>
      <c r="D203" s="80">
        <v>3.25</v>
      </c>
      <c r="E203" s="82">
        <v>12.75</v>
      </c>
      <c r="F203" s="90" t="s">
        <v>0</v>
      </c>
      <c r="G203" s="16">
        <v>1769.55394392</v>
      </c>
      <c r="H203" s="22"/>
      <c r="I203" s="63">
        <v>1.4852</v>
      </c>
      <c r="J203" s="17">
        <v>168865.65</v>
      </c>
      <c r="K203" s="20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85">
        <v>10</v>
      </c>
      <c r="B204" s="77">
        <v>6.75</v>
      </c>
      <c r="C204" s="80">
        <v>9.25</v>
      </c>
      <c r="D204" s="80">
        <v>2.75</v>
      </c>
      <c r="E204" s="82">
        <v>12.25</v>
      </c>
      <c r="F204" s="90" t="s">
        <v>0</v>
      </c>
      <c r="G204" s="16">
        <v>1720.0497863399999</v>
      </c>
      <c r="H204" s="22"/>
      <c r="I204" s="63">
        <v>1.4614</v>
      </c>
      <c r="J204" s="17">
        <v>176507</v>
      </c>
      <c r="K204" s="20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85">
        <v>11</v>
      </c>
      <c r="B205" s="77">
        <v>6.5</v>
      </c>
      <c r="C205" s="80">
        <v>9</v>
      </c>
      <c r="D205" s="80">
        <v>2.5</v>
      </c>
      <c r="E205" s="82">
        <v>12</v>
      </c>
      <c r="F205" s="90" t="s">
        <v>0</v>
      </c>
      <c r="G205" s="16">
        <v>1417</v>
      </c>
      <c r="H205" s="22"/>
      <c r="I205" s="63">
        <v>1.48</v>
      </c>
      <c r="J205" s="17">
        <v>188328.26315789475</v>
      </c>
      <c r="K205" s="20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85" t="s">
        <v>110</v>
      </c>
      <c r="B206" s="77">
        <v>6.5</v>
      </c>
      <c r="C206" s="80">
        <v>9</v>
      </c>
      <c r="D206" s="80">
        <v>2.5</v>
      </c>
      <c r="E206" s="82">
        <v>12</v>
      </c>
      <c r="F206" s="90"/>
      <c r="G206" s="16">
        <v>2275.5965219800005</v>
      </c>
      <c r="H206" s="22"/>
      <c r="I206" s="63">
        <v>1.49951</v>
      </c>
      <c r="J206" s="17">
        <v>174428.086956522</v>
      </c>
      <c r="K206" s="20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85" t="s">
        <v>92</v>
      </c>
      <c r="B207" s="77">
        <v>6.5</v>
      </c>
      <c r="C207" s="80">
        <v>9</v>
      </c>
      <c r="D207" s="80">
        <v>2.5</v>
      </c>
      <c r="E207" s="82">
        <v>12</v>
      </c>
      <c r="F207" s="90"/>
      <c r="G207" s="16">
        <v>1684.5684959999999</v>
      </c>
      <c r="H207" s="22"/>
      <c r="I207" s="63">
        <v>1.46632</v>
      </c>
      <c r="J207" s="17">
        <v>160335.571428571</v>
      </c>
      <c r="K207" s="20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85">
        <v>2</v>
      </c>
      <c r="B208" s="77">
        <v>6.5</v>
      </c>
      <c r="C208" s="80">
        <v>9</v>
      </c>
      <c r="D208" s="80">
        <v>2.5</v>
      </c>
      <c r="E208" s="82">
        <v>12</v>
      </c>
      <c r="F208" s="90"/>
      <c r="G208" s="16">
        <v>2288.0869298</v>
      </c>
      <c r="H208" s="22"/>
      <c r="I208" s="63">
        <v>1.50556</v>
      </c>
      <c r="J208" s="17">
        <v>155824.4</v>
      </c>
      <c r="K208" s="20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85">
        <v>3</v>
      </c>
      <c r="B209" s="77">
        <v>6.5</v>
      </c>
      <c r="C209" s="80">
        <v>9</v>
      </c>
      <c r="D209" s="80">
        <v>2.5</v>
      </c>
      <c r="E209" s="82">
        <v>12</v>
      </c>
      <c r="F209" s="90"/>
      <c r="G209" s="16">
        <v>2390.23355482</v>
      </c>
      <c r="H209" s="22"/>
      <c r="I209" s="63">
        <v>1.52831</v>
      </c>
      <c r="J209" s="17">
        <v>175530.52173913</v>
      </c>
      <c r="K209" s="20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85">
        <v>4</v>
      </c>
      <c r="B210" s="77">
        <v>6.5</v>
      </c>
      <c r="C210" s="80">
        <v>9</v>
      </c>
      <c r="D210" s="80">
        <v>2.5</v>
      </c>
      <c r="E210" s="82">
        <v>12</v>
      </c>
      <c r="F210" s="90"/>
      <c r="G210" s="16">
        <v>2119.815098</v>
      </c>
      <c r="H210" s="22"/>
      <c r="I210" s="63">
        <v>1.48787</v>
      </c>
      <c r="J210" s="17">
        <v>169568</v>
      </c>
      <c r="K210" s="20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85">
        <v>5</v>
      </c>
      <c r="B211" s="77">
        <v>6.5</v>
      </c>
      <c r="C211" s="80">
        <v>9</v>
      </c>
      <c r="D211" s="80">
        <v>2.5</v>
      </c>
      <c r="E211" s="82">
        <v>12</v>
      </c>
      <c r="F211" s="90"/>
      <c r="G211" s="16">
        <v>2361.4087379400003</v>
      </c>
      <c r="H211" s="22"/>
      <c r="I211" s="63">
        <v>1.53481</v>
      </c>
      <c r="J211" s="17">
        <v>227635.047619048</v>
      </c>
      <c r="K211" s="20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85">
        <v>6</v>
      </c>
      <c r="B212" s="77">
        <v>6.5</v>
      </c>
      <c r="C212" s="80">
        <v>9</v>
      </c>
      <c r="D212" s="80">
        <v>2.5</v>
      </c>
      <c r="E212" s="82">
        <v>12</v>
      </c>
      <c r="F212" s="90"/>
      <c r="G212" s="16">
        <v>2639.4651214999994</v>
      </c>
      <c r="H212" s="22"/>
      <c r="I212" s="63">
        <v>1.57029</v>
      </c>
      <c r="J212" s="17">
        <v>205442.409090909</v>
      </c>
      <c r="K212" s="20">
        <v>6.28</v>
      </c>
      <c r="L212" s="95"/>
      <c r="M212" s="95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85">
        <v>7</v>
      </c>
      <c r="B213" s="77">
        <v>6.5</v>
      </c>
      <c r="C213" s="80">
        <v>9</v>
      </c>
      <c r="D213" s="80">
        <v>2.5</v>
      </c>
      <c r="E213" s="82">
        <v>12</v>
      </c>
      <c r="F213" s="90"/>
      <c r="G213" s="16">
        <v>2031.534877</v>
      </c>
      <c r="H213" s="22"/>
      <c r="I213" s="63">
        <v>1.53631</v>
      </c>
      <c r="J213" s="17">
        <v>185878.318181818</v>
      </c>
      <c r="K213" s="20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85">
        <v>8</v>
      </c>
      <c r="B214" s="77">
        <v>6.5</v>
      </c>
      <c r="C214" s="80">
        <v>9</v>
      </c>
      <c r="D214" s="80">
        <v>2.5</v>
      </c>
      <c r="E214" s="82">
        <v>12</v>
      </c>
      <c r="F214" s="90"/>
      <c r="G214" s="16">
        <v>2315.8649203200002</v>
      </c>
      <c r="H214" s="22"/>
      <c r="I214" s="63">
        <v>1.50163</v>
      </c>
      <c r="J214" s="17">
        <v>205865.80952381</v>
      </c>
      <c r="K214" s="20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85">
        <v>9</v>
      </c>
      <c r="B215" s="77">
        <v>6.25</v>
      </c>
      <c r="C215" s="80">
        <v>8.75</v>
      </c>
      <c r="D215" s="80">
        <v>2.25</v>
      </c>
      <c r="E215" s="82">
        <v>11.75</v>
      </c>
      <c r="F215" s="90"/>
      <c r="G215" s="16">
        <v>2233.2375022200004</v>
      </c>
      <c r="H215" s="22"/>
      <c r="I215" s="63">
        <v>1.48892</v>
      </c>
      <c r="J215" s="17">
        <v>182506.409090909</v>
      </c>
      <c r="K215" s="20">
        <v>6.14</v>
      </c>
      <c r="L215" s="95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85">
        <v>10</v>
      </c>
      <c r="B216" s="77">
        <v>5.75</v>
      </c>
      <c r="C216" s="80">
        <v>8.75</v>
      </c>
      <c r="D216" s="80">
        <v>1.75</v>
      </c>
      <c r="E216" s="82">
        <v>11.75</v>
      </c>
      <c r="F216" s="90"/>
      <c r="G216" s="16">
        <v>4515.33161924</v>
      </c>
      <c r="H216" s="22"/>
      <c r="I216" s="63">
        <v>1.41846</v>
      </c>
      <c r="J216" s="17">
        <v>172069.285714286</v>
      </c>
      <c r="K216" s="20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85">
        <v>11</v>
      </c>
      <c r="B217" s="77">
        <v>1.75</v>
      </c>
      <c r="C217" s="80">
        <v>8.75</v>
      </c>
      <c r="D217" s="80">
        <v>0</v>
      </c>
      <c r="E217" s="82">
        <v>11.75</v>
      </c>
      <c r="F217" s="90"/>
      <c r="G217" s="16">
        <v>3915.7164926999994</v>
      </c>
      <c r="H217" s="22"/>
      <c r="I217" s="63">
        <v>1.42953</v>
      </c>
      <c r="J217" s="17">
        <v>183008.545454545</v>
      </c>
      <c r="K217" s="20">
        <v>6.33</v>
      </c>
      <c r="L217" s="2"/>
      <c r="M217" s="95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46" t="s">
        <v>120</v>
      </c>
      <c r="B218" s="77">
        <v>1.5</v>
      </c>
      <c r="C218" s="80">
        <v>9</v>
      </c>
      <c r="D218" s="80">
        <v>0</v>
      </c>
      <c r="E218" s="82">
        <v>12</v>
      </c>
      <c r="F218" s="90"/>
      <c r="G218" s="16">
        <v>3445.6325087800005</v>
      </c>
      <c r="H218" s="22"/>
      <c r="I218" s="63">
        <v>1.51315</v>
      </c>
      <c r="J218" s="17">
        <v>202343.6</v>
      </c>
      <c r="K218" s="20">
        <v>5.85</v>
      </c>
      <c r="L218" s="4"/>
      <c r="M218" s="95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04" t="s">
        <v>93</v>
      </c>
      <c r="B219" s="114">
        <v>1.5</v>
      </c>
      <c r="C219" s="97">
        <v>9</v>
      </c>
      <c r="D219" s="97">
        <v>0</v>
      </c>
      <c r="E219" s="115">
        <v>12</v>
      </c>
      <c r="F219" s="99"/>
      <c r="G219" s="120">
        <v>1912.632714</v>
      </c>
      <c r="H219" s="98"/>
      <c r="I219" s="121">
        <v>1.55382</v>
      </c>
      <c r="J219" s="116">
        <v>213923</v>
      </c>
      <c r="K219" s="105">
        <v>5.97</v>
      </c>
      <c r="L219" s="4"/>
      <c r="M219" s="95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85">
        <v>2</v>
      </c>
      <c r="B220" s="77">
        <v>1.5</v>
      </c>
      <c r="C220" s="80">
        <v>9</v>
      </c>
      <c r="D220" s="80">
        <v>0</v>
      </c>
      <c r="E220" s="82">
        <v>12</v>
      </c>
      <c r="F220" s="90"/>
      <c r="G220" s="16">
        <v>1760.5913892199997</v>
      </c>
      <c r="H220" s="22"/>
      <c r="I220" s="63">
        <v>1.58283</v>
      </c>
      <c r="J220" s="17">
        <v>236700.35</v>
      </c>
      <c r="K220" s="20">
        <v>5.87</v>
      </c>
      <c r="L220" s="4"/>
      <c r="M220" s="95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85">
        <v>3</v>
      </c>
      <c r="B221" s="77">
        <v>1.5</v>
      </c>
      <c r="C221" s="80">
        <v>9</v>
      </c>
      <c r="D221" s="80">
        <v>0</v>
      </c>
      <c r="E221" s="82">
        <v>12</v>
      </c>
      <c r="F221" s="90"/>
      <c r="G221" s="16">
        <v>2328.64283702</v>
      </c>
      <c r="H221" s="22"/>
      <c r="I221" s="63">
        <v>1.57467</v>
      </c>
      <c r="J221" s="17">
        <v>255941.304347826</v>
      </c>
      <c r="K221" s="20">
        <v>6.16</v>
      </c>
      <c r="L221" s="4"/>
      <c r="M221" s="95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85">
        <v>4</v>
      </c>
      <c r="B222" s="77">
        <v>1.5</v>
      </c>
      <c r="C222" s="80">
        <v>9</v>
      </c>
      <c r="D222" s="80">
        <v>0</v>
      </c>
      <c r="E222" s="82">
        <v>12</v>
      </c>
      <c r="F222" s="90"/>
      <c r="G222" s="16">
        <v>2115.25744016</v>
      </c>
      <c r="H222" s="22"/>
      <c r="I222" s="63">
        <v>1.51562</v>
      </c>
      <c r="J222" s="17">
        <v>294115.238095238</v>
      </c>
      <c r="K222" s="20">
        <v>6.36</v>
      </c>
      <c r="L222" s="4"/>
      <c r="M222" s="95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85">
        <v>5</v>
      </c>
      <c r="B223" s="77">
        <v>1.5</v>
      </c>
      <c r="C223" s="80">
        <v>9</v>
      </c>
      <c r="D223" s="80">
        <v>0</v>
      </c>
      <c r="E223" s="82">
        <v>12</v>
      </c>
      <c r="F223" s="90"/>
      <c r="G223" s="16">
        <v>2004.77684044</v>
      </c>
      <c r="H223" s="22"/>
      <c r="I223" s="63">
        <v>1.56416</v>
      </c>
      <c r="J223" s="17">
        <v>392073.380952381</v>
      </c>
      <c r="K223" s="20">
        <v>7.2</v>
      </c>
      <c r="L223" s="4"/>
      <c r="M223" s="95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85">
        <v>6</v>
      </c>
      <c r="B224" s="77">
        <v>1.5</v>
      </c>
      <c r="C224" s="80">
        <v>9</v>
      </c>
      <c r="D224" s="80">
        <v>0</v>
      </c>
      <c r="E224" s="82">
        <v>12</v>
      </c>
      <c r="F224" s="90"/>
      <c r="G224" s="16">
        <v>1754.9874770000001</v>
      </c>
      <c r="H224" s="22"/>
      <c r="I224" s="63">
        <v>1.59401</v>
      </c>
      <c r="J224" s="17">
        <v>374358.181818182</v>
      </c>
      <c r="K224" s="20">
        <v>7.25</v>
      </c>
      <c r="L224" s="4"/>
      <c r="M224" s="95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85">
        <v>7</v>
      </c>
      <c r="B225" s="77">
        <v>1.5</v>
      </c>
      <c r="C225" s="80">
        <v>9</v>
      </c>
      <c r="D225" s="80">
        <v>0</v>
      </c>
      <c r="E225" s="82">
        <v>12</v>
      </c>
      <c r="F225" s="90"/>
      <c r="G225" s="16">
        <v>945.22995012</v>
      </c>
      <c r="H225" s="22"/>
      <c r="I225" s="63">
        <v>1.64671</v>
      </c>
      <c r="J225" s="17">
        <v>397593.523809524</v>
      </c>
      <c r="K225" s="20">
        <v>7.5</v>
      </c>
      <c r="L225" s="4"/>
      <c r="M225" s="95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85">
        <v>8</v>
      </c>
      <c r="B226" s="77">
        <v>5</v>
      </c>
      <c r="C226" s="80">
        <v>9</v>
      </c>
      <c r="D226" s="80">
        <v>0</v>
      </c>
      <c r="E226" s="82">
        <v>12</v>
      </c>
      <c r="F226" s="90"/>
      <c r="G226" s="16">
        <v>2726.5197869999997</v>
      </c>
      <c r="H226" s="22"/>
      <c r="I226" s="63">
        <v>1.74424</v>
      </c>
      <c r="J226" s="17">
        <v>504121.952380952</v>
      </c>
      <c r="K226" s="20">
        <v>7.43</v>
      </c>
      <c r="L226" s="4"/>
      <c r="M226" s="95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85">
        <v>9</v>
      </c>
      <c r="B227" s="77">
        <v>5</v>
      </c>
      <c r="C227" s="80">
        <v>9</v>
      </c>
      <c r="D227" s="80">
        <v>0</v>
      </c>
      <c r="E227" s="82">
        <v>12</v>
      </c>
      <c r="F227" s="90"/>
      <c r="G227" s="16">
        <v>3405.9929330200007</v>
      </c>
      <c r="H227" s="22"/>
      <c r="I227" s="63">
        <v>1.78652</v>
      </c>
      <c r="J227" s="17">
        <v>494519.904761905</v>
      </c>
      <c r="K227" s="20">
        <v>7.1</v>
      </c>
      <c r="L227" s="4"/>
      <c r="M227" s="95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85">
        <v>10</v>
      </c>
      <c r="B228" s="77">
        <v>5</v>
      </c>
      <c r="C228" s="80">
        <v>12.5</v>
      </c>
      <c r="D228" s="80">
        <v>0</v>
      </c>
      <c r="E228" s="82">
        <v>15.5</v>
      </c>
      <c r="F228" s="90"/>
      <c r="G228" s="16">
        <v>9861.269273</v>
      </c>
      <c r="H228" s="22"/>
      <c r="I228" s="63">
        <v>1.82708</v>
      </c>
      <c r="J228" s="17">
        <v>545145.380952381</v>
      </c>
      <c r="K228" s="20">
        <v>8.2</v>
      </c>
      <c r="L228" s="4"/>
      <c r="M228" s="95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85">
        <v>11</v>
      </c>
      <c r="B229" s="77">
        <v>5</v>
      </c>
      <c r="C229" s="80">
        <v>12.5</v>
      </c>
      <c r="D229" s="80">
        <v>0</v>
      </c>
      <c r="E229" s="82">
        <v>15.5</v>
      </c>
      <c r="F229" s="90"/>
      <c r="G229" s="16">
        <v>3618.1626713</v>
      </c>
      <c r="H229" s="22"/>
      <c r="I229" s="63">
        <v>1.80378</v>
      </c>
      <c r="J229" s="17">
        <v>477548.052631579</v>
      </c>
      <c r="K229" s="20">
        <v>10.19</v>
      </c>
      <c r="L229" s="48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29">
        <v>12</v>
      </c>
      <c r="B230" s="77">
        <v>5</v>
      </c>
      <c r="C230" s="80">
        <v>12.5</v>
      </c>
      <c r="D230" s="80">
        <v>0</v>
      </c>
      <c r="E230" s="82">
        <v>15.5</v>
      </c>
      <c r="F230" s="90"/>
      <c r="G230" s="16">
        <v>7271.325281000001</v>
      </c>
      <c r="H230" s="22"/>
      <c r="I230" s="63">
        <v>1.85885</v>
      </c>
      <c r="J230" s="17">
        <v>427028.318181818</v>
      </c>
      <c r="K230" s="20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27" t="s">
        <v>97</v>
      </c>
      <c r="B231" s="83">
        <v>5</v>
      </c>
      <c r="C231" s="83">
        <v>12.5</v>
      </c>
      <c r="D231" s="83">
        <v>0</v>
      </c>
      <c r="E231" s="113">
        <v>15.5</v>
      </c>
      <c r="F231" s="88"/>
      <c r="G231" s="134">
        <v>3296.99497156</v>
      </c>
      <c r="H231" s="45"/>
      <c r="I231" s="135">
        <v>1.83894</v>
      </c>
      <c r="J231" s="74">
        <v>420859.86363636365</v>
      </c>
      <c r="K231" s="25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28">
        <v>2</v>
      </c>
      <c r="B232" s="80">
        <v>5</v>
      </c>
      <c r="C232" s="80">
        <v>11.5</v>
      </c>
      <c r="D232" s="80">
        <v>0</v>
      </c>
      <c r="E232" s="82">
        <v>14.5</v>
      </c>
      <c r="F232" s="90"/>
      <c r="G232" s="131">
        <v>408.32136678</v>
      </c>
      <c r="H232" s="22"/>
      <c r="I232" s="132">
        <v>1.75109</v>
      </c>
      <c r="J232" s="33">
        <v>557669</v>
      </c>
      <c r="K232" s="20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29">
        <v>3</v>
      </c>
      <c r="B233" s="80">
        <v>5</v>
      </c>
      <c r="C233" s="80">
        <v>11.5</v>
      </c>
      <c r="D233" s="80">
        <v>0</v>
      </c>
      <c r="E233" s="82">
        <v>14.5</v>
      </c>
      <c r="F233" s="90"/>
      <c r="G233" s="131">
        <v>164.334838</v>
      </c>
      <c r="H233" s="22"/>
      <c r="I233" s="132">
        <v>1.7793</v>
      </c>
      <c r="J233" s="33">
        <v>633725.0909090908</v>
      </c>
      <c r="K233" s="20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28">
        <v>4</v>
      </c>
      <c r="B234" s="80">
        <v>5</v>
      </c>
      <c r="C234" s="80">
        <v>11.5</v>
      </c>
      <c r="D234" s="80">
        <v>0</v>
      </c>
      <c r="E234" s="82">
        <v>14.5</v>
      </c>
      <c r="F234" s="90"/>
      <c r="G234" s="131">
        <v>389.920361</v>
      </c>
      <c r="H234" s="22"/>
      <c r="I234" s="132">
        <v>1.77984</v>
      </c>
      <c r="J234" s="33">
        <v>663777.4</v>
      </c>
      <c r="K234" s="20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28">
        <v>5</v>
      </c>
      <c r="B235" s="80">
        <v>5</v>
      </c>
      <c r="C235" s="80">
        <v>11.5</v>
      </c>
      <c r="D235" s="80">
        <v>0</v>
      </c>
      <c r="E235" s="82">
        <v>14.5</v>
      </c>
      <c r="F235" s="90"/>
      <c r="G235" s="131">
        <v>659.2091272399998</v>
      </c>
      <c r="H235" s="22"/>
      <c r="I235" s="132">
        <v>1.79695</v>
      </c>
      <c r="J235" s="33">
        <v>748932.727</v>
      </c>
      <c r="K235" s="20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28">
        <v>6</v>
      </c>
      <c r="B236" s="80">
        <v>5</v>
      </c>
      <c r="C236" s="80">
        <v>11.5</v>
      </c>
      <c r="D236" s="80">
        <v>0</v>
      </c>
      <c r="E236" s="82">
        <v>14.5</v>
      </c>
      <c r="F236" s="90"/>
      <c r="G236" s="131">
        <v>589.6105405200001</v>
      </c>
      <c r="H236" s="22"/>
      <c r="I236" s="132">
        <v>1.81607</v>
      </c>
      <c r="J236" s="33">
        <v>748686.524</v>
      </c>
      <c r="K236" s="20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28">
        <v>7</v>
      </c>
      <c r="B237" s="80">
        <v>5</v>
      </c>
      <c r="C237" s="80">
        <v>11.5</v>
      </c>
      <c r="D237" s="80">
        <v>0</v>
      </c>
      <c r="E237" s="82">
        <v>14.5</v>
      </c>
      <c r="F237" s="90"/>
      <c r="G237" s="131">
        <v>177.56946814000003</v>
      </c>
      <c r="H237" s="22"/>
      <c r="I237" s="132">
        <v>1.80489</v>
      </c>
      <c r="J237" s="33">
        <v>716621.955</v>
      </c>
      <c r="K237" s="20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28">
        <v>8</v>
      </c>
      <c r="B238" s="80">
        <v>5</v>
      </c>
      <c r="C238" s="80">
        <v>11.5</v>
      </c>
      <c r="D238" s="80">
        <v>0</v>
      </c>
      <c r="E238" s="82">
        <v>14.5</v>
      </c>
      <c r="F238" s="90"/>
      <c r="G238" s="131">
        <v>75.30985577999999</v>
      </c>
      <c r="H238" s="22"/>
      <c r="I238" s="132">
        <v>1.78584</v>
      </c>
      <c r="J238" s="33">
        <v>822635.35</v>
      </c>
      <c r="K238" s="20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28">
        <v>9</v>
      </c>
      <c r="B239" s="80">
        <v>5</v>
      </c>
      <c r="C239" s="80">
        <v>10</v>
      </c>
      <c r="D239" s="80">
        <v>0</v>
      </c>
      <c r="E239" s="82">
        <v>13</v>
      </c>
      <c r="F239" s="90"/>
      <c r="G239" s="131">
        <v>100.60421264</v>
      </c>
      <c r="H239" s="22"/>
      <c r="I239" s="132">
        <v>1.79563</v>
      </c>
      <c r="J239" s="133">
        <v>817772.6</v>
      </c>
      <c r="K239" s="20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28">
        <v>10</v>
      </c>
      <c r="B240" s="80">
        <v>5</v>
      </c>
      <c r="C240" s="80">
        <v>9.5</v>
      </c>
      <c r="D240" s="80">
        <v>0</v>
      </c>
      <c r="E240" s="82">
        <v>12.5</v>
      </c>
      <c r="F240" s="90"/>
      <c r="G240" s="131">
        <v>124.24391672</v>
      </c>
      <c r="H240" s="22"/>
      <c r="I240" s="132">
        <v>1.79414</v>
      </c>
      <c r="J240" s="133">
        <v>934899.789</v>
      </c>
      <c r="K240" s="20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" hidden="1">
      <c r="A241" s="128">
        <v>11</v>
      </c>
      <c r="B241" s="80">
        <v>5</v>
      </c>
      <c r="C241" s="80">
        <v>9</v>
      </c>
      <c r="D241" s="80">
        <v>0</v>
      </c>
      <c r="E241" s="82">
        <v>12</v>
      </c>
      <c r="F241" s="37"/>
      <c r="G241" s="131">
        <v>232.47306700000004</v>
      </c>
      <c r="H241" s="37"/>
      <c r="I241" s="132">
        <v>1.78545</v>
      </c>
      <c r="J241" s="133">
        <v>806953.682</v>
      </c>
      <c r="K241" s="20">
        <v>5.87</v>
      </c>
    </row>
    <row r="242" spans="1:11" ht="15" hidden="1">
      <c r="A242" s="128">
        <v>12</v>
      </c>
      <c r="B242" s="77">
        <v>5</v>
      </c>
      <c r="C242" s="80">
        <v>9</v>
      </c>
      <c r="D242" s="80">
        <v>0</v>
      </c>
      <c r="E242" s="82">
        <v>12</v>
      </c>
      <c r="F242" s="37"/>
      <c r="G242" s="131">
        <v>58.79495646000001</v>
      </c>
      <c r="H242" s="37"/>
      <c r="I242" s="132">
        <v>1.77909</v>
      </c>
      <c r="J242" s="133">
        <v>776188.952</v>
      </c>
      <c r="K242" s="20">
        <v>5.84</v>
      </c>
    </row>
    <row r="243" spans="1:11" ht="15" hidden="1">
      <c r="A243" s="127" t="s">
        <v>99</v>
      </c>
      <c r="B243" s="112">
        <v>4.75</v>
      </c>
      <c r="C243" s="83">
        <v>8.75</v>
      </c>
      <c r="D243" s="83">
        <v>0</v>
      </c>
      <c r="E243" s="113">
        <v>11.75</v>
      </c>
      <c r="F243" s="136"/>
      <c r="G243" s="89">
        <v>22.13</v>
      </c>
      <c r="H243" s="136"/>
      <c r="I243" s="138">
        <v>1.76386</v>
      </c>
      <c r="J243" s="87">
        <v>723512.13</v>
      </c>
      <c r="K243" s="25" t="s">
        <v>100</v>
      </c>
    </row>
    <row r="244" spans="1:11" ht="15" hidden="1">
      <c r="A244" s="128">
        <v>2</v>
      </c>
      <c r="B244" s="77">
        <v>4.5</v>
      </c>
      <c r="C244" s="80">
        <v>8.5</v>
      </c>
      <c r="D244" s="80">
        <v>0</v>
      </c>
      <c r="E244" s="82">
        <v>11.5</v>
      </c>
      <c r="F244" s="37"/>
      <c r="G244" s="16">
        <v>13.47283</v>
      </c>
      <c r="H244" s="37"/>
      <c r="I244" s="139">
        <v>1.76993</v>
      </c>
      <c r="J244" s="17">
        <v>796047.55</v>
      </c>
      <c r="K244" s="20" t="s">
        <v>101</v>
      </c>
    </row>
    <row r="245" spans="1:11" ht="15" hidden="1">
      <c r="A245" s="128">
        <v>3</v>
      </c>
      <c r="B245" s="77">
        <v>4.5</v>
      </c>
      <c r="C245" s="80">
        <v>7.5</v>
      </c>
      <c r="D245" s="80">
        <v>0</v>
      </c>
      <c r="E245" s="82">
        <v>10.5</v>
      </c>
      <c r="F245" s="37"/>
      <c r="G245" s="16">
        <v>20.92194</v>
      </c>
      <c r="H245" s="37"/>
      <c r="I245" s="139">
        <v>1.8072</v>
      </c>
      <c r="J245" s="17">
        <v>803049.7143</v>
      </c>
      <c r="K245" s="20" t="s">
        <v>102</v>
      </c>
    </row>
    <row r="246" spans="1:11" ht="15" hidden="1">
      <c r="A246" s="85">
        <v>4</v>
      </c>
      <c r="B246" s="77">
        <v>4</v>
      </c>
      <c r="C246" s="80">
        <v>7</v>
      </c>
      <c r="D246" s="80">
        <v>0</v>
      </c>
      <c r="E246" s="82">
        <v>10</v>
      </c>
      <c r="F246" s="37"/>
      <c r="G246" s="16">
        <v>17.91656</v>
      </c>
      <c r="H246" s="37"/>
      <c r="I246" s="139">
        <v>1.79647</v>
      </c>
      <c r="J246" s="17">
        <v>793696.363636364</v>
      </c>
      <c r="K246" s="20" t="s">
        <v>103</v>
      </c>
    </row>
    <row r="247" spans="1:11" ht="15" hidden="1">
      <c r="A247" s="85">
        <v>5</v>
      </c>
      <c r="B247" s="77">
        <v>3.5</v>
      </c>
      <c r="C247" s="80">
        <v>6.5</v>
      </c>
      <c r="D247" s="80">
        <v>0</v>
      </c>
      <c r="E247" s="82">
        <v>9.5</v>
      </c>
      <c r="F247" s="37"/>
      <c r="G247" s="16">
        <v>73.158162</v>
      </c>
      <c r="H247" s="37"/>
      <c r="I247" s="139">
        <v>1.82278</v>
      </c>
      <c r="J247" s="17">
        <v>856356.652</v>
      </c>
      <c r="K247" s="20" t="s">
        <v>104</v>
      </c>
    </row>
    <row r="248" spans="1:11" ht="15" hidden="1">
      <c r="A248" s="85">
        <v>6</v>
      </c>
      <c r="B248" s="77">
        <v>3.5</v>
      </c>
      <c r="C248" s="80">
        <v>7.25</v>
      </c>
      <c r="D248" s="80">
        <v>0</v>
      </c>
      <c r="E248" s="82">
        <v>9.5</v>
      </c>
      <c r="F248" s="37"/>
      <c r="G248" s="16">
        <v>3468.660139</v>
      </c>
      <c r="H248" s="37"/>
      <c r="I248" s="139">
        <v>1.89451</v>
      </c>
      <c r="J248" s="17">
        <v>1095490.8</v>
      </c>
      <c r="K248" s="82">
        <v>6.26</v>
      </c>
    </row>
    <row r="249" spans="1:11" ht="15" hidden="1">
      <c r="A249" s="85">
        <v>7</v>
      </c>
      <c r="B249" s="77">
        <v>3.5</v>
      </c>
      <c r="C249" s="80">
        <v>7.75</v>
      </c>
      <c r="D249" s="80">
        <v>0</v>
      </c>
      <c r="E249" s="82">
        <v>10.25</v>
      </c>
      <c r="F249" s="37"/>
      <c r="G249" s="16">
        <v>10345.230704</v>
      </c>
      <c r="H249" s="37"/>
      <c r="I249" s="139">
        <v>1.93048</v>
      </c>
      <c r="J249" s="17">
        <v>1032112.5652173912</v>
      </c>
      <c r="K249" s="82">
        <v>7.09</v>
      </c>
    </row>
    <row r="250" spans="1:11" ht="15" hidden="1">
      <c r="A250" s="85">
        <v>8</v>
      </c>
      <c r="B250" s="77">
        <v>3.5</v>
      </c>
      <c r="C250" s="80">
        <v>7.75</v>
      </c>
      <c r="D250" s="80">
        <v>0</v>
      </c>
      <c r="E250" s="82">
        <v>10.25</v>
      </c>
      <c r="F250" s="37"/>
      <c r="G250" s="16">
        <v>3951.914505</v>
      </c>
      <c r="H250" s="37"/>
      <c r="I250" s="139">
        <v>1.95471</v>
      </c>
      <c r="J250" s="17">
        <v>822725.0454545455</v>
      </c>
      <c r="K250" s="82">
        <v>7.22</v>
      </c>
    </row>
    <row r="251" spans="1:11" ht="15" hidden="1">
      <c r="A251" s="85">
        <v>9</v>
      </c>
      <c r="B251" s="77">
        <v>3.5</v>
      </c>
      <c r="C251" s="80">
        <v>7.75</v>
      </c>
      <c r="D251" s="80">
        <v>0</v>
      </c>
      <c r="E251" s="82">
        <v>10.25</v>
      </c>
      <c r="F251" s="37"/>
      <c r="G251" s="16">
        <v>3749.804824</v>
      </c>
      <c r="H251" s="37"/>
      <c r="I251" s="139">
        <v>2.01715</v>
      </c>
      <c r="J251" s="17">
        <v>984061.5238095238</v>
      </c>
      <c r="K251" s="82">
        <v>7.19</v>
      </c>
    </row>
    <row r="252" spans="1:11" ht="15" hidden="1">
      <c r="A252" s="85">
        <v>10</v>
      </c>
      <c r="B252" s="77">
        <v>3.5</v>
      </c>
      <c r="C252" s="80">
        <v>7.75</v>
      </c>
      <c r="D252" s="80">
        <v>0</v>
      </c>
      <c r="E252" s="82">
        <v>10.25</v>
      </c>
      <c r="F252" s="37"/>
      <c r="G252" s="16">
        <v>2788.431314</v>
      </c>
      <c r="H252" s="37"/>
      <c r="I252" s="139">
        <v>1.99032</v>
      </c>
      <c r="J252" s="17">
        <v>785718.2608695653</v>
      </c>
      <c r="K252" s="82">
        <v>7.15</v>
      </c>
    </row>
    <row r="253" spans="1:11" ht="15" hidden="1">
      <c r="A253" s="85">
        <v>11</v>
      </c>
      <c r="B253" s="77">
        <v>3.5</v>
      </c>
      <c r="C253" s="80">
        <v>7.75</v>
      </c>
      <c r="D253" s="80">
        <v>0</v>
      </c>
      <c r="E253" s="82">
        <v>10.25</v>
      </c>
      <c r="F253" s="37"/>
      <c r="G253" s="16">
        <v>4321.12</v>
      </c>
      <c r="H253" s="37"/>
      <c r="I253" s="139">
        <v>2.02175</v>
      </c>
      <c r="J253" s="17">
        <v>1102973.19047619</v>
      </c>
      <c r="K253" s="82">
        <v>7.85</v>
      </c>
    </row>
    <row r="254" spans="1:11" ht="15" hidden="1">
      <c r="A254" s="106">
        <v>12</v>
      </c>
      <c r="B254" s="110">
        <v>3.5</v>
      </c>
      <c r="C254" s="81">
        <v>7.75</v>
      </c>
      <c r="D254" s="81">
        <v>0</v>
      </c>
      <c r="E254" s="111">
        <v>10.25</v>
      </c>
      <c r="F254" s="130"/>
      <c r="G254" s="9">
        <v>9423.62</v>
      </c>
      <c r="H254" s="130"/>
      <c r="I254" s="137">
        <v>2.05784</v>
      </c>
      <c r="J254" s="86">
        <v>989377.045454545</v>
      </c>
      <c r="K254" s="111">
        <v>7.62</v>
      </c>
    </row>
    <row r="255" spans="1:11" ht="15" hidden="1">
      <c r="A255" s="107" t="s">
        <v>108</v>
      </c>
      <c r="B255" s="112">
        <v>8</v>
      </c>
      <c r="C255" s="83">
        <v>12</v>
      </c>
      <c r="D255" s="83">
        <v>0</v>
      </c>
      <c r="E255" s="113">
        <v>15</v>
      </c>
      <c r="F255" s="136"/>
      <c r="G255" s="140">
        <v>5246.796198</v>
      </c>
      <c r="H255" s="136"/>
      <c r="I255" s="84">
        <v>2.21684</v>
      </c>
      <c r="J255" s="74">
        <v>1016852.6</v>
      </c>
      <c r="K255" s="113">
        <v>8.03</v>
      </c>
    </row>
    <row r="256" spans="1:11" ht="15" hidden="1">
      <c r="A256" s="85">
        <v>2</v>
      </c>
      <c r="B256" s="77">
        <v>8</v>
      </c>
      <c r="C256" s="80">
        <v>12</v>
      </c>
      <c r="D256" s="80">
        <v>0</v>
      </c>
      <c r="E256" s="82">
        <v>15</v>
      </c>
      <c r="F256" s="37"/>
      <c r="G256" s="119">
        <v>2025.433024</v>
      </c>
      <c r="H256" s="37"/>
      <c r="I256" s="63">
        <v>2.21276</v>
      </c>
      <c r="J256" s="33">
        <v>912261.75</v>
      </c>
      <c r="K256" s="82">
        <v>10.75</v>
      </c>
    </row>
    <row r="257" spans="1:11" ht="15" hidden="1">
      <c r="A257" s="85">
        <v>3</v>
      </c>
      <c r="B257" s="77">
        <v>8</v>
      </c>
      <c r="C257" s="80">
        <v>12</v>
      </c>
      <c r="D257" s="80">
        <v>0</v>
      </c>
      <c r="E257" s="82">
        <v>15</v>
      </c>
      <c r="F257" s="37"/>
      <c r="G257" s="119">
        <v>2122.397118</v>
      </c>
      <c r="H257" s="37"/>
      <c r="I257" s="63">
        <v>2.2178</v>
      </c>
      <c r="J257" s="33">
        <v>948061.1428571428</v>
      </c>
      <c r="K257" s="82">
        <v>11.27</v>
      </c>
    </row>
    <row r="258" spans="1:11" ht="15" hidden="1">
      <c r="A258" s="85">
        <v>4</v>
      </c>
      <c r="B258" s="77">
        <v>8</v>
      </c>
      <c r="C258" s="80">
        <v>12</v>
      </c>
      <c r="D258" s="80">
        <v>0</v>
      </c>
      <c r="E258" s="82">
        <v>13.5</v>
      </c>
      <c r="F258" s="37"/>
      <c r="G258" s="119">
        <v>2068.937448</v>
      </c>
      <c r="H258" s="37"/>
      <c r="I258" s="63">
        <v>2.127471428571429</v>
      </c>
      <c r="J258" s="33">
        <v>908630.318181818</v>
      </c>
      <c r="K258" s="82">
        <v>10.52</v>
      </c>
    </row>
    <row r="259" spans="1:11" ht="15" hidden="1">
      <c r="A259" s="85">
        <v>5</v>
      </c>
      <c r="B259" s="77">
        <v>8</v>
      </c>
      <c r="C259" s="80">
        <v>12</v>
      </c>
      <c r="D259" s="80">
        <v>0</v>
      </c>
      <c r="E259" s="82">
        <v>13.5</v>
      </c>
      <c r="F259" s="37"/>
      <c r="G259" s="119">
        <v>1026.543412</v>
      </c>
      <c r="H259" s="37"/>
      <c r="I259" s="63">
        <v>2.090805</v>
      </c>
      <c r="J259" s="33">
        <v>806221.090909091</v>
      </c>
      <c r="K259" s="82">
        <v>10.08</v>
      </c>
    </row>
    <row r="260" spans="1:11" ht="15" hidden="1">
      <c r="A260" s="85">
        <v>6</v>
      </c>
      <c r="B260" s="77">
        <v>8</v>
      </c>
      <c r="C260" s="80">
        <v>12</v>
      </c>
      <c r="D260" s="80">
        <v>0</v>
      </c>
      <c r="E260" s="82">
        <v>13.5</v>
      </c>
      <c r="F260" s="37"/>
      <c r="G260" s="119">
        <v>865.456343</v>
      </c>
      <c r="H260" s="37"/>
      <c r="I260" s="63">
        <v>2.1157238095238093</v>
      </c>
      <c r="J260" s="33">
        <v>1001551.52380952</v>
      </c>
      <c r="K260" s="82">
        <v>9.27</v>
      </c>
    </row>
    <row r="261" spans="1:11" ht="15" hidden="1">
      <c r="A261" s="85">
        <v>7</v>
      </c>
      <c r="B261" s="77">
        <v>7.5</v>
      </c>
      <c r="C261" s="80">
        <v>12</v>
      </c>
      <c r="D261" s="80">
        <v>0</v>
      </c>
      <c r="E261" s="82">
        <v>13.5</v>
      </c>
      <c r="F261" s="37"/>
      <c r="G261" s="119">
        <v>795.7</v>
      </c>
      <c r="H261" s="37"/>
      <c r="I261" s="63">
        <v>2.11868</v>
      </c>
      <c r="J261" s="33">
        <v>819085</v>
      </c>
      <c r="K261" s="82">
        <v>8.3</v>
      </c>
    </row>
    <row r="262" spans="1:11" ht="15" hidden="1">
      <c r="A262" s="85">
        <v>8</v>
      </c>
      <c r="B262" s="77">
        <v>7.5</v>
      </c>
      <c r="C262" s="80">
        <v>11.25</v>
      </c>
      <c r="D262" s="80">
        <v>0</v>
      </c>
      <c r="E262" s="82">
        <v>12.75</v>
      </c>
      <c r="F262" s="37"/>
      <c r="G262" s="119">
        <v>449.8</v>
      </c>
      <c r="H262" s="37"/>
      <c r="I262" s="63">
        <v>2.15827</v>
      </c>
      <c r="J262" s="33">
        <v>1033187</v>
      </c>
      <c r="K262" s="82">
        <v>8.36</v>
      </c>
    </row>
    <row r="263" spans="1:11" ht="15" hidden="1">
      <c r="A263" s="85">
        <v>9</v>
      </c>
      <c r="B263" s="77">
        <v>7.5</v>
      </c>
      <c r="C263" s="80">
        <v>11.25</v>
      </c>
      <c r="D263" s="80">
        <v>0</v>
      </c>
      <c r="E263" s="82">
        <v>12.75</v>
      </c>
      <c r="F263" s="37"/>
      <c r="G263" s="119">
        <v>644.8</v>
      </c>
      <c r="H263" s="37"/>
      <c r="I263" s="63">
        <v>2.20358</v>
      </c>
      <c r="J263" s="33">
        <v>927171</v>
      </c>
      <c r="K263" s="82">
        <v>8.62</v>
      </c>
    </row>
    <row r="264" spans="1:11" ht="15" hidden="1">
      <c r="A264" s="85">
        <v>10</v>
      </c>
      <c r="B264" s="77">
        <v>7.5</v>
      </c>
      <c r="C264" s="80">
        <v>11.25</v>
      </c>
      <c r="D264" s="80">
        <v>0</v>
      </c>
      <c r="E264" s="82">
        <v>12.75</v>
      </c>
      <c r="F264" s="37"/>
      <c r="G264" s="119">
        <v>1459.613626</v>
      </c>
      <c r="H264" s="37"/>
      <c r="I264" s="63">
        <v>2.25831</v>
      </c>
      <c r="J264" s="33">
        <v>744575.826</v>
      </c>
      <c r="K264" s="82">
        <v>9.73</v>
      </c>
    </row>
    <row r="265" spans="1:11" ht="15" hidden="1">
      <c r="A265" s="85">
        <v>11</v>
      </c>
      <c r="B265" s="77">
        <v>7.5</v>
      </c>
      <c r="C265" s="80">
        <v>11.25</v>
      </c>
      <c r="D265" s="80">
        <v>0</v>
      </c>
      <c r="E265" s="82">
        <v>12.75</v>
      </c>
      <c r="F265" s="37"/>
      <c r="G265" s="119">
        <v>1629.017188</v>
      </c>
      <c r="H265" s="37"/>
      <c r="I265" s="63">
        <v>2.23358</v>
      </c>
      <c r="J265" s="33">
        <v>937127.7</v>
      </c>
      <c r="K265" s="82">
        <v>9.08</v>
      </c>
    </row>
    <row r="266" spans="1:11" ht="15" hidden="1">
      <c r="A266" s="106">
        <v>12</v>
      </c>
      <c r="B266" s="110">
        <v>7.5</v>
      </c>
      <c r="C266" s="81">
        <v>11.25</v>
      </c>
      <c r="D266" s="81">
        <v>0</v>
      </c>
      <c r="E266" s="111">
        <v>12.75</v>
      </c>
      <c r="F266" s="130"/>
      <c r="G266" s="141">
        <v>1927.849141</v>
      </c>
      <c r="H266" s="130"/>
      <c r="I266" s="68">
        <v>2.28767</v>
      </c>
      <c r="J266" s="23">
        <v>900492.13</v>
      </c>
      <c r="K266" s="111">
        <v>9.84</v>
      </c>
    </row>
    <row r="267" spans="1:11" ht="15" hidden="1">
      <c r="A267" s="107" t="s">
        <v>109</v>
      </c>
      <c r="B267" s="112">
        <v>7.5</v>
      </c>
      <c r="C267" s="83">
        <v>11.25</v>
      </c>
      <c r="D267" s="83">
        <v>0</v>
      </c>
      <c r="E267" s="113">
        <v>12.75</v>
      </c>
      <c r="F267" s="136"/>
      <c r="G267" s="140">
        <v>1722.573149</v>
      </c>
      <c r="H267" s="136"/>
      <c r="I267" s="84">
        <v>2.32834</v>
      </c>
      <c r="J267" s="87">
        <v>838450.227272727</v>
      </c>
      <c r="K267" s="113">
        <v>9.83</v>
      </c>
    </row>
    <row r="268" spans="1:11" ht="13.5" customHeight="1" hidden="1">
      <c r="A268" s="85">
        <v>2</v>
      </c>
      <c r="B268" s="77">
        <v>7.25</v>
      </c>
      <c r="C268" s="80">
        <v>10.75</v>
      </c>
      <c r="D268" s="80">
        <v>0</v>
      </c>
      <c r="E268" s="82">
        <v>12.25</v>
      </c>
      <c r="F268" s="37"/>
      <c r="G268" s="119">
        <v>1668.235042</v>
      </c>
      <c r="H268" s="37"/>
      <c r="I268" s="63">
        <v>2.45523</v>
      </c>
      <c r="J268" s="17">
        <v>925977.15</v>
      </c>
      <c r="K268" s="82">
        <v>9.96</v>
      </c>
    </row>
    <row r="269" spans="1:11" ht="15" hidden="1">
      <c r="A269" s="85">
        <v>3</v>
      </c>
      <c r="B269" s="77">
        <v>7.25</v>
      </c>
      <c r="C269" s="80">
        <v>10.75</v>
      </c>
      <c r="D269" s="80">
        <v>0</v>
      </c>
      <c r="E269" s="82">
        <v>12.25</v>
      </c>
      <c r="F269" s="37"/>
      <c r="G269" s="119">
        <v>2172.402027</v>
      </c>
      <c r="H269" s="37"/>
      <c r="I269" s="63">
        <v>2.58384</v>
      </c>
      <c r="J269" s="17">
        <v>817164</v>
      </c>
      <c r="K269" s="82">
        <v>9.73</v>
      </c>
    </row>
    <row r="270" spans="1:11" ht="15" hidden="1">
      <c r="A270" s="85">
        <v>4</v>
      </c>
      <c r="B270" s="77">
        <v>7.25</v>
      </c>
      <c r="C270" s="80">
        <v>10.75</v>
      </c>
      <c r="D270" s="80">
        <v>0</v>
      </c>
      <c r="E270" s="82">
        <v>12.25</v>
      </c>
      <c r="F270" s="37"/>
      <c r="G270" s="119">
        <v>1825.108168</v>
      </c>
      <c r="H270" s="37"/>
      <c r="I270" s="63">
        <v>2.64814</v>
      </c>
      <c r="J270" s="17">
        <v>845484.045454545</v>
      </c>
      <c r="K270" s="82">
        <v>10.38</v>
      </c>
    </row>
    <row r="271" spans="1:11" ht="15" hidden="1">
      <c r="A271" s="85">
        <v>5</v>
      </c>
      <c r="B271" s="77">
        <v>7.25</v>
      </c>
      <c r="C271" s="80">
        <v>10.75</v>
      </c>
      <c r="D271" s="80">
        <v>0</v>
      </c>
      <c r="E271" s="82">
        <v>12.25</v>
      </c>
      <c r="F271" s="37"/>
      <c r="G271" s="119">
        <v>1675.847574</v>
      </c>
      <c r="H271" s="37"/>
      <c r="I271" s="63">
        <v>2.64614</v>
      </c>
      <c r="J271" s="17">
        <v>860506.047619048</v>
      </c>
      <c r="K271" s="82">
        <v>10.8</v>
      </c>
    </row>
    <row r="272" spans="1:11" ht="15" hidden="1">
      <c r="A272" s="85">
        <v>6</v>
      </c>
      <c r="B272" s="77">
        <v>7.25</v>
      </c>
      <c r="C272" s="80">
        <v>10.75</v>
      </c>
      <c r="D272" s="80">
        <v>0</v>
      </c>
      <c r="E272" s="82">
        <v>12.25</v>
      </c>
      <c r="F272" s="37"/>
      <c r="G272" s="119">
        <v>1956.086326</v>
      </c>
      <c r="H272" s="37"/>
      <c r="I272" s="63">
        <v>2.70116</v>
      </c>
      <c r="J272" s="17">
        <v>1016601.72727273</v>
      </c>
      <c r="K272" s="82">
        <v>10.86</v>
      </c>
    </row>
    <row r="273" spans="1:11" s="37" customFormat="1" ht="13.5" customHeight="1" hidden="1">
      <c r="A273" s="85">
        <v>7</v>
      </c>
      <c r="B273" s="77">
        <v>7.25</v>
      </c>
      <c r="C273" s="80">
        <v>10.75</v>
      </c>
      <c r="D273" s="80">
        <v>0</v>
      </c>
      <c r="E273" s="82">
        <v>12.25</v>
      </c>
      <c r="G273" s="119">
        <v>1722.5</v>
      </c>
      <c r="I273" s="63">
        <v>2.694605</v>
      </c>
      <c r="J273" s="17">
        <v>966188.304347826</v>
      </c>
      <c r="K273" s="82">
        <v>11</v>
      </c>
    </row>
    <row r="274" spans="1:11" s="37" customFormat="1" ht="15" hidden="1">
      <c r="A274" s="85">
        <v>8</v>
      </c>
      <c r="B274" s="77">
        <v>7.25</v>
      </c>
      <c r="C274" s="80">
        <v>10.75</v>
      </c>
      <c r="D274" s="80">
        <v>0</v>
      </c>
      <c r="E274" s="82">
        <v>12.25</v>
      </c>
      <c r="G274" s="119">
        <v>2231.830955</v>
      </c>
      <c r="I274" s="63">
        <v>2.845557</v>
      </c>
      <c r="J274" s="17">
        <v>1076658.85714286</v>
      </c>
      <c r="K274" s="82">
        <v>11.07</v>
      </c>
    </row>
    <row r="275" spans="1:11" s="37" customFormat="1" ht="15" hidden="1">
      <c r="A275" s="85">
        <v>9</v>
      </c>
      <c r="B275" s="77">
        <v>7.25</v>
      </c>
      <c r="C275" s="80">
        <v>10.75</v>
      </c>
      <c r="D275" s="80">
        <v>0</v>
      </c>
      <c r="E275" s="82">
        <v>12.25</v>
      </c>
      <c r="G275" s="119">
        <v>2310.999313</v>
      </c>
      <c r="I275" s="63">
        <v>3.002715</v>
      </c>
      <c r="J275" s="17">
        <v>1001700.81818182</v>
      </c>
      <c r="K275" s="82">
        <v>11.28</v>
      </c>
    </row>
    <row r="276" spans="1:11" s="37" customFormat="1" ht="15" hidden="1">
      <c r="A276" s="85">
        <v>10</v>
      </c>
      <c r="B276" s="77">
        <v>7.25</v>
      </c>
      <c r="C276" s="80">
        <v>10.75</v>
      </c>
      <c r="D276" s="80">
        <v>0</v>
      </c>
      <c r="E276" s="82">
        <v>12.25</v>
      </c>
      <c r="G276" s="119">
        <v>2429.182352</v>
      </c>
      <c r="I276" s="63">
        <v>2.92958</v>
      </c>
      <c r="J276" s="17">
        <v>1063765.68181818</v>
      </c>
      <c r="K276" s="82">
        <v>11.15</v>
      </c>
    </row>
    <row r="277" spans="1:11" s="37" customFormat="1" ht="15" hidden="1">
      <c r="A277" s="85">
        <v>11</v>
      </c>
      <c r="B277" s="77">
        <v>7.25</v>
      </c>
      <c r="C277" s="80">
        <v>10.75</v>
      </c>
      <c r="D277" s="80">
        <v>0</v>
      </c>
      <c r="E277" s="82">
        <v>12.25</v>
      </c>
      <c r="G277" s="119">
        <v>2549.356434</v>
      </c>
      <c r="I277" s="63">
        <v>2.87129</v>
      </c>
      <c r="J277" s="17">
        <v>1186466.95238095</v>
      </c>
      <c r="K277" s="82">
        <v>11.28</v>
      </c>
    </row>
    <row r="278" spans="1:11" s="130" customFormat="1" ht="15" hidden="1">
      <c r="A278" s="106">
        <v>12</v>
      </c>
      <c r="B278" s="110">
        <v>7.25</v>
      </c>
      <c r="C278" s="81">
        <v>10.75</v>
      </c>
      <c r="D278" s="81">
        <v>0</v>
      </c>
      <c r="E278" s="111">
        <v>12.25</v>
      </c>
      <c r="G278" s="141">
        <v>2800.428645</v>
      </c>
      <c r="I278" s="68">
        <v>2.91723</v>
      </c>
      <c r="J278" s="86">
        <v>1220405.47826087</v>
      </c>
      <c r="K278" s="111">
        <v>11.85</v>
      </c>
    </row>
    <row r="279" spans="1:11" s="37" customFormat="1" ht="15" hidden="1">
      <c r="A279" s="104" t="s">
        <v>111</v>
      </c>
      <c r="B279" s="112">
        <v>7.25</v>
      </c>
      <c r="C279" s="83">
        <v>10.75</v>
      </c>
      <c r="D279" s="83">
        <v>0</v>
      </c>
      <c r="E279" s="113">
        <v>12.25</v>
      </c>
      <c r="F279" s="136"/>
      <c r="G279" s="140">
        <v>2411.911649</v>
      </c>
      <c r="H279" s="136"/>
      <c r="I279" s="84">
        <v>3.01237</v>
      </c>
      <c r="J279" s="74">
        <v>1299000.43</v>
      </c>
      <c r="K279" s="113">
        <v>11.88</v>
      </c>
    </row>
    <row r="280" spans="1:11" s="37" customFormat="1" ht="15" hidden="1">
      <c r="A280" s="85">
        <v>2</v>
      </c>
      <c r="B280" s="77">
        <v>7.25</v>
      </c>
      <c r="C280" s="80">
        <v>10.75</v>
      </c>
      <c r="D280" s="80">
        <v>0</v>
      </c>
      <c r="E280" s="82">
        <v>12.25</v>
      </c>
      <c r="G280" s="119">
        <v>2348.108632</v>
      </c>
      <c r="I280" s="63">
        <v>2.94596</v>
      </c>
      <c r="J280" s="33">
        <v>1411692.24</v>
      </c>
      <c r="K280" s="82">
        <v>11.71</v>
      </c>
    </row>
    <row r="281" spans="1:11" s="37" customFormat="1" ht="15" hidden="1">
      <c r="A281" s="85">
        <v>3</v>
      </c>
      <c r="B281" s="77">
        <v>7.25</v>
      </c>
      <c r="C281" s="80">
        <v>10.5</v>
      </c>
      <c r="D281" s="80">
        <v>0</v>
      </c>
      <c r="E281" s="82">
        <v>12</v>
      </c>
      <c r="G281" s="119">
        <v>1340.5917</v>
      </c>
      <c r="I281" s="63">
        <v>2.89694</v>
      </c>
      <c r="J281" s="33">
        <v>1520567.217</v>
      </c>
      <c r="K281" s="82" t="s">
        <v>112</v>
      </c>
    </row>
    <row r="282" spans="1:11" s="37" customFormat="1" ht="15" hidden="1">
      <c r="A282" s="85">
        <v>4</v>
      </c>
      <c r="B282" s="77">
        <v>7.25</v>
      </c>
      <c r="C282" s="80">
        <v>10</v>
      </c>
      <c r="D282" s="80">
        <v>0</v>
      </c>
      <c r="E282" s="82">
        <v>11.5</v>
      </c>
      <c r="G282" s="119">
        <v>796.25426</v>
      </c>
      <c r="I282" s="63">
        <v>2.83474</v>
      </c>
      <c r="J282" s="33">
        <v>1597895.61904762</v>
      </c>
      <c r="K282" s="82" t="s">
        <v>113</v>
      </c>
    </row>
    <row r="283" spans="1:11" s="37" customFormat="1" ht="15" hidden="1">
      <c r="A283" s="85">
        <v>5</v>
      </c>
      <c r="B283" s="77">
        <v>7.25</v>
      </c>
      <c r="C283" s="80">
        <v>9.5</v>
      </c>
      <c r="D283" s="80">
        <v>0</v>
      </c>
      <c r="E283" s="82">
        <v>11</v>
      </c>
      <c r="G283" s="119">
        <v>14.957045</v>
      </c>
      <c r="I283" s="63">
        <v>2.9266</v>
      </c>
      <c r="J283" s="33">
        <v>1680038.22727273</v>
      </c>
      <c r="K283" s="82">
        <v>10.67</v>
      </c>
    </row>
    <row r="284" spans="1:11" s="37" customFormat="1" ht="15" hidden="1">
      <c r="A284" s="85">
        <v>6</v>
      </c>
      <c r="B284" s="77">
        <v>7.25</v>
      </c>
      <c r="C284" s="80">
        <v>9</v>
      </c>
      <c r="D284" s="80">
        <v>0</v>
      </c>
      <c r="E284" s="82">
        <v>10.5</v>
      </c>
      <c r="G284" s="119">
        <v>40.540256</v>
      </c>
      <c r="I284" s="63">
        <v>2.91699</v>
      </c>
      <c r="J284" s="33">
        <v>1591093.8636363635</v>
      </c>
      <c r="K284" s="82">
        <v>10.47</v>
      </c>
    </row>
    <row r="285" spans="1:11" s="37" customFormat="1" ht="15" hidden="1">
      <c r="A285" s="85">
        <v>7</v>
      </c>
      <c r="B285" s="77">
        <v>7.25</v>
      </c>
      <c r="C285" s="80">
        <v>8.75</v>
      </c>
      <c r="D285" s="80">
        <v>0</v>
      </c>
      <c r="E285" s="82">
        <v>10.25</v>
      </c>
      <c r="G285" s="119">
        <v>51.316676</v>
      </c>
      <c r="I285" s="63">
        <v>2.95756</v>
      </c>
      <c r="J285" s="33">
        <v>1476012.7142857143</v>
      </c>
      <c r="K285" s="82">
        <v>9.67</v>
      </c>
    </row>
    <row r="286" spans="1:11" s="37" customFormat="1" ht="15" hidden="1">
      <c r="A286" s="85">
        <v>8</v>
      </c>
      <c r="B286" s="77">
        <v>7.25</v>
      </c>
      <c r="C286" s="80">
        <v>8.5</v>
      </c>
      <c r="D286" s="80">
        <v>0</v>
      </c>
      <c r="E286" s="80">
        <v>10</v>
      </c>
      <c r="G286" s="119">
        <v>115.313628</v>
      </c>
      <c r="I286" s="63">
        <v>2.96286</v>
      </c>
      <c r="J286" s="33">
        <v>1694552.69565217</v>
      </c>
      <c r="K286" s="82">
        <v>9.13</v>
      </c>
    </row>
    <row r="287" spans="1:11" s="37" customFormat="1" ht="15" hidden="1">
      <c r="A287" s="85">
        <v>9</v>
      </c>
      <c r="B287" s="77">
        <v>7.25</v>
      </c>
      <c r="C287" s="80">
        <v>8.25</v>
      </c>
      <c r="D287" s="80">
        <v>0</v>
      </c>
      <c r="E287" s="80">
        <v>9.75</v>
      </c>
      <c r="G287" s="119">
        <v>259.221112</v>
      </c>
      <c r="I287" s="63">
        <v>2.9601</v>
      </c>
      <c r="J287" s="33">
        <v>1457475.608695652</v>
      </c>
      <c r="K287" s="82">
        <v>8.9</v>
      </c>
    </row>
    <row r="288" spans="1:11" s="37" customFormat="1" ht="15" hidden="1">
      <c r="A288" s="85">
        <v>10</v>
      </c>
      <c r="B288" s="77">
        <v>7.25</v>
      </c>
      <c r="C288" s="80">
        <v>8.25</v>
      </c>
      <c r="D288" s="80">
        <v>0</v>
      </c>
      <c r="E288" s="80">
        <v>9.75</v>
      </c>
      <c r="G288" s="119">
        <v>995.830148</v>
      </c>
      <c r="I288" s="63">
        <v>3.06794</v>
      </c>
      <c r="J288" s="33">
        <v>1707011.142857143</v>
      </c>
      <c r="K288" s="82">
        <v>8.44</v>
      </c>
    </row>
    <row r="289" spans="1:11" s="37" customFormat="1" ht="15" hidden="1">
      <c r="A289" s="85">
        <v>11</v>
      </c>
      <c r="B289" s="77">
        <v>7.25</v>
      </c>
      <c r="C289" s="80">
        <v>8.5</v>
      </c>
      <c r="D289" s="80">
        <v>0</v>
      </c>
      <c r="E289" s="80">
        <v>10</v>
      </c>
      <c r="G289" s="119">
        <v>154.741412</v>
      </c>
      <c r="I289" s="63">
        <v>3.26745</v>
      </c>
      <c r="J289" s="33">
        <v>2127874.3333333335</v>
      </c>
      <c r="K289" s="82">
        <v>8.71</v>
      </c>
    </row>
    <row r="290" spans="1:11" s="37" customFormat="1" ht="15" hidden="1">
      <c r="A290" s="106">
        <v>12</v>
      </c>
      <c r="B290" s="110">
        <v>7.25</v>
      </c>
      <c r="C290" s="81">
        <v>8.5</v>
      </c>
      <c r="D290" s="81">
        <v>0</v>
      </c>
      <c r="E290" s="81">
        <v>10</v>
      </c>
      <c r="F290" s="130"/>
      <c r="G290" s="141">
        <v>116.601919</v>
      </c>
      <c r="H290" s="130"/>
      <c r="I290" s="68">
        <v>3.48893</v>
      </c>
      <c r="J290" s="23">
        <v>2114739.409090909</v>
      </c>
      <c r="K290" s="111">
        <v>8.96</v>
      </c>
    </row>
    <row r="291" spans="1:11" s="37" customFormat="1" ht="15">
      <c r="A291" s="107" t="s">
        <v>115</v>
      </c>
      <c r="B291" s="112">
        <v>7.25</v>
      </c>
      <c r="C291" s="83">
        <v>9.25</v>
      </c>
      <c r="D291" s="83">
        <v>0</v>
      </c>
      <c r="E291" s="113">
        <v>11</v>
      </c>
      <c r="F291" s="136"/>
      <c r="G291" s="140">
        <v>9577.63503026</v>
      </c>
      <c r="H291" s="136"/>
      <c r="I291" s="84">
        <v>3.73</v>
      </c>
      <c r="J291" s="74">
        <v>1239954.95454545</v>
      </c>
      <c r="K291" s="113" t="s">
        <v>114</v>
      </c>
    </row>
    <row r="292" spans="1:11" s="37" customFormat="1" ht="15">
      <c r="A292" s="85">
        <v>2</v>
      </c>
      <c r="B292" s="77">
        <v>7.25</v>
      </c>
      <c r="C292" s="80">
        <v>9.25</v>
      </c>
      <c r="D292" s="80">
        <v>0</v>
      </c>
      <c r="E292" s="82">
        <v>11</v>
      </c>
      <c r="G292" s="119">
        <v>21727.01915</v>
      </c>
      <c r="I292" s="63">
        <v>3.67</v>
      </c>
      <c r="J292" s="33">
        <v>1482276.85</v>
      </c>
      <c r="K292" s="82">
        <v>11.71</v>
      </c>
    </row>
    <row r="293" spans="1:11" s="37" customFormat="1" ht="15">
      <c r="A293" s="85">
        <v>3</v>
      </c>
      <c r="B293" s="77">
        <v>7.25</v>
      </c>
      <c r="C293" s="80">
        <v>9.25</v>
      </c>
      <c r="D293" s="80">
        <v>0</v>
      </c>
      <c r="E293" s="82">
        <v>11.75</v>
      </c>
      <c r="F293" s="130"/>
      <c r="G293" s="119">
        <v>30851.895697580003</v>
      </c>
      <c r="H293" s="130"/>
      <c r="I293" s="63">
        <v>3.67</v>
      </c>
      <c r="J293" s="33">
        <v>1520567.2173913044</v>
      </c>
      <c r="K293" s="82">
        <v>11.72</v>
      </c>
    </row>
    <row r="294" spans="1:12" s="37" customFormat="1" ht="15">
      <c r="A294" s="85">
        <v>4</v>
      </c>
      <c r="B294" s="77">
        <v>7.25</v>
      </c>
      <c r="C294" s="80">
        <v>9.25</v>
      </c>
      <c r="D294" s="80">
        <v>0</v>
      </c>
      <c r="E294" s="82">
        <v>12.25</v>
      </c>
      <c r="G294" s="119">
        <v>40864.19044996</v>
      </c>
      <c r="I294" s="63">
        <v>3.65</v>
      </c>
      <c r="J294" s="33">
        <v>1943261.9</v>
      </c>
      <c r="K294" s="82">
        <v>11.77</v>
      </c>
      <c r="L294" s="142"/>
    </row>
    <row r="295" spans="1:12" s="37" customFormat="1" ht="15">
      <c r="A295" s="85">
        <v>5</v>
      </c>
      <c r="B295" s="77">
        <v>7.25</v>
      </c>
      <c r="C295" s="80">
        <v>9.25</v>
      </c>
      <c r="D295" s="80">
        <v>0</v>
      </c>
      <c r="E295" s="82">
        <v>12.25</v>
      </c>
      <c r="G295" s="119">
        <v>51927.860476919996</v>
      </c>
      <c r="I295" s="63">
        <v>3.56</v>
      </c>
      <c r="J295" s="33">
        <v>1944523.7142857143</v>
      </c>
      <c r="K295" s="82">
        <v>12.42</v>
      </c>
      <c r="L295" s="142"/>
    </row>
    <row r="296" spans="1:12" s="37" customFormat="1" ht="15">
      <c r="A296" s="85">
        <v>6</v>
      </c>
      <c r="B296" s="77">
        <v>7.25</v>
      </c>
      <c r="C296" s="80">
        <v>9.25</v>
      </c>
      <c r="D296" s="80">
        <v>0</v>
      </c>
      <c r="E296" s="82">
        <v>12.25</v>
      </c>
      <c r="G296" s="119">
        <v>48443.599463599996</v>
      </c>
      <c r="I296" s="63">
        <v>3.5071</v>
      </c>
      <c r="J296" s="33">
        <v>2224413.2272727275</v>
      </c>
      <c r="K296" s="82">
        <v>12.97</v>
      </c>
      <c r="L296" s="142"/>
    </row>
    <row r="297" spans="1:12" s="37" customFormat="1" ht="15">
      <c r="A297" s="85">
        <v>7</v>
      </c>
      <c r="B297" s="77">
        <v>7.25</v>
      </c>
      <c r="C297" s="80">
        <v>9.25</v>
      </c>
      <c r="D297" s="80">
        <v>0</v>
      </c>
      <c r="E297" s="82">
        <v>12.25</v>
      </c>
      <c r="G297" s="119">
        <v>50567.383295</v>
      </c>
      <c r="I297" s="63">
        <v>3.5292</v>
      </c>
      <c r="J297" s="33">
        <v>2791575.57142857</v>
      </c>
      <c r="K297" s="82" t="s">
        <v>116</v>
      </c>
      <c r="L297" s="142"/>
    </row>
    <row r="298" spans="1:12" s="37" customFormat="1" ht="15">
      <c r="A298" s="85">
        <v>8</v>
      </c>
      <c r="B298" s="77">
        <v>7.25</v>
      </c>
      <c r="C298" s="80">
        <v>9.25</v>
      </c>
      <c r="D298" s="80">
        <v>0</v>
      </c>
      <c r="E298" s="82">
        <v>12.25</v>
      </c>
      <c r="G298" s="119">
        <v>45997.26990196</v>
      </c>
      <c r="I298" s="63">
        <v>3.441</v>
      </c>
      <c r="J298" s="33">
        <v>2576409.8260869565</v>
      </c>
      <c r="K298" s="82" t="s">
        <v>117</v>
      </c>
      <c r="L298" s="142"/>
    </row>
    <row r="299" spans="1:12" s="37" customFormat="1" ht="15">
      <c r="A299" s="85">
        <v>9</v>
      </c>
      <c r="B299" s="77">
        <v>7.25</v>
      </c>
      <c r="C299" s="80">
        <v>9.25</v>
      </c>
      <c r="D299" s="80">
        <v>0</v>
      </c>
      <c r="E299" s="82">
        <v>12.25</v>
      </c>
      <c r="G299" s="119">
        <v>42794.612749</v>
      </c>
      <c r="I299" s="63">
        <v>3.5695</v>
      </c>
      <c r="J299" s="33">
        <v>5452608.9</v>
      </c>
      <c r="K299" s="82" t="s">
        <v>118</v>
      </c>
      <c r="L299" s="142"/>
    </row>
    <row r="300" spans="1:12" s="37" customFormat="1" ht="15">
      <c r="A300" s="85">
        <v>10</v>
      </c>
      <c r="B300" s="77">
        <v>7.25</v>
      </c>
      <c r="C300" s="80">
        <v>9.25</v>
      </c>
      <c r="D300" s="80">
        <v>0</v>
      </c>
      <c r="E300" s="82">
        <v>12.25</v>
      </c>
      <c r="G300" s="119">
        <v>36494.732209</v>
      </c>
      <c r="I300" s="63">
        <v>3.66</v>
      </c>
      <c r="J300" s="33">
        <v>2832612.772727273</v>
      </c>
      <c r="K300" s="82" t="s">
        <v>119</v>
      </c>
      <c r="L300" s="142"/>
    </row>
    <row r="301" spans="1:12" s="37" customFormat="1" ht="15">
      <c r="A301" s="85">
        <v>11</v>
      </c>
      <c r="B301" s="77">
        <v>7.25</v>
      </c>
      <c r="C301" s="80">
        <v>9.25</v>
      </c>
      <c r="D301" s="80">
        <v>0</v>
      </c>
      <c r="E301" s="82">
        <v>12.25</v>
      </c>
      <c r="G301" s="119">
        <v>28752.47919714</v>
      </c>
      <c r="I301" s="63">
        <v>3.88</v>
      </c>
      <c r="J301" s="33">
        <v>2627831.36363636</v>
      </c>
      <c r="K301" s="82">
        <v>12.41</v>
      </c>
      <c r="L301" s="142"/>
    </row>
    <row r="302" spans="1:12" s="37" customFormat="1" ht="15">
      <c r="A302" s="106">
        <v>12</v>
      </c>
      <c r="B302" s="110">
        <v>7.25</v>
      </c>
      <c r="C302" s="81">
        <v>9.25</v>
      </c>
      <c r="D302" s="81">
        <v>0</v>
      </c>
      <c r="E302" s="111">
        <v>12.75</v>
      </c>
      <c r="F302" s="130"/>
      <c r="G302" s="141">
        <v>28873.8663115</v>
      </c>
      <c r="H302" s="130"/>
      <c r="I302" s="68">
        <v>3.85</v>
      </c>
      <c r="J302" s="23">
        <v>2725674.238095238</v>
      </c>
      <c r="K302" s="111">
        <v>12.79</v>
      </c>
      <c r="L302" s="142"/>
    </row>
    <row r="303" spans="1:12" s="37" customFormat="1" ht="15">
      <c r="A303" s="107" t="s">
        <v>121</v>
      </c>
      <c r="B303" s="112">
        <v>7.25</v>
      </c>
      <c r="C303" s="83">
        <v>9.25</v>
      </c>
      <c r="D303" s="83">
        <v>0</v>
      </c>
      <c r="E303" s="113">
        <v>12.75</v>
      </c>
      <c r="F303" s="136"/>
      <c r="G303" s="140">
        <v>31379.03816</v>
      </c>
      <c r="H303" s="136"/>
      <c r="I303" s="138">
        <v>3.7723272727273</v>
      </c>
      <c r="J303" s="87">
        <v>3008957.682</v>
      </c>
      <c r="K303" s="113">
        <v>12.99</v>
      </c>
      <c r="L303" s="142"/>
    </row>
    <row r="304" spans="1:12" s="37" customFormat="1" ht="15">
      <c r="A304" s="85">
        <v>2</v>
      </c>
      <c r="B304" s="77">
        <v>7.25</v>
      </c>
      <c r="C304" s="80">
        <v>9.25</v>
      </c>
      <c r="D304" s="80">
        <v>0</v>
      </c>
      <c r="E304" s="82">
        <v>12.75</v>
      </c>
      <c r="G304" s="119">
        <v>38552.64647058</v>
      </c>
      <c r="I304" s="139">
        <v>3.77802</v>
      </c>
      <c r="J304" s="17">
        <v>3001528.4</v>
      </c>
      <c r="K304" s="82">
        <v>12.99</v>
      </c>
      <c r="L304" s="142"/>
    </row>
    <row r="305" spans="1:12" s="37" customFormat="1" ht="15">
      <c r="A305" s="85">
        <v>3</v>
      </c>
      <c r="B305" s="77">
        <v>7.25</v>
      </c>
      <c r="C305" s="80">
        <v>9.25</v>
      </c>
      <c r="D305" s="80">
        <v>0</v>
      </c>
      <c r="E305" s="82">
        <v>12.75</v>
      </c>
      <c r="G305" s="119">
        <v>46768.284729</v>
      </c>
      <c r="I305" s="139">
        <v>3.8808772727273</v>
      </c>
      <c r="J305" s="17">
        <v>3204683.86</v>
      </c>
      <c r="K305" s="82">
        <v>13.17</v>
      </c>
      <c r="L305" s="142"/>
    </row>
    <row r="306" spans="1:12" s="37" customFormat="1" ht="15">
      <c r="A306" s="85">
        <v>4</v>
      </c>
      <c r="B306" s="77">
        <v>7.25</v>
      </c>
      <c r="C306" s="80">
        <v>9.25</v>
      </c>
      <c r="D306" s="80">
        <v>0</v>
      </c>
      <c r="E306" s="82">
        <v>13.5</v>
      </c>
      <c r="G306" s="119">
        <v>32375.130614</v>
      </c>
      <c r="I306" s="139">
        <v>4.05403</v>
      </c>
      <c r="J306" s="17">
        <v>3365374.38</v>
      </c>
      <c r="K306" s="82">
        <v>13.23</v>
      </c>
      <c r="L306" s="142"/>
    </row>
    <row r="307" spans="1:12" s="37" customFormat="1" ht="15">
      <c r="A307" s="85">
        <v>5</v>
      </c>
      <c r="B307" s="77">
        <v>7.25</v>
      </c>
      <c r="C307" s="80">
        <v>9.25</v>
      </c>
      <c r="D307" s="80">
        <v>0</v>
      </c>
      <c r="E307" s="82">
        <v>16.5</v>
      </c>
      <c r="G307" s="119">
        <v>24163.6850938</v>
      </c>
      <c r="I307" s="139">
        <v>4.4141454545455</v>
      </c>
      <c r="J307" s="17">
        <v>3477936.7</v>
      </c>
      <c r="K307" s="82">
        <v>14.54</v>
      </c>
      <c r="L307" s="142"/>
    </row>
    <row r="308" spans="1:12" s="37" customFormat="1" ht="15">
      <c r="A308" s="85">
        <v>6</v>
      </c>
      <c r="B308" s="77">
        <v>16.25</v>
      </c>
      <c r="C308" s="80">
        <v>19.25</v>
      </c>
      <c r="D308" s="80">
        <v>0</v>
      </c>
      <c r="E308" s="82">
        <v>20.75</v>
      </c>
      <c r="G308" s="119">
        <v>31102.82808</v>
      </c>
      <c r="I308" s="139">
        <v>4.62822</v>
      </c>
      <c r="J308" s="17">
        <v>3586484.19</v>
      </c>
      <c r="K308" s="82">
        <v>17.37</v>
      </c>
      <c r="L308" s="142"/>
    </row>
    <row r="309" spans="1:12" s="37" customFormat="1" ht="15">
      <c r="A309" s="85">
        <v>7</v>
      </c>
      <c r="B309" s="77">
        <v>16.25</v>
      </c>
      <c r="C309" s="80">
        <v>19.25</v>
      </c>
      <c r="D309" s="80">
        <v>0</v>
      </c>
      <c r="E309" s="82">
        <v>20.75</v>
      </c>
      <c r="G309" s="119">
        <v>27809.72253812</v>
      </c>
      <c r="I309" s="139">
        <v>4.7480090909091</v>
      </c>
      <c r="J309" s="17">
        <v>3569637.81818182</v>
      </c>
      <c r="K309" s="82">
        <v>17.69</v>
      </c>
      <c r="L309" s="142"/>
    </row>
    <row r="310" spans="1:12" s="37" customFormat="1" ht="15">
      <c r="A310" s="85">
        <v>8</v>
      </c>
      <c r="B310" s="77">
        <v>16.25</v>
      </c>
      <c r="C310" s="80">
        <v>19.25</v>
      </c>
      <c r="D310" s="80">
        <v>0</v>
      </c>
      <c r="E310" s="82">
        <v>20.75</v>
      </c>
      <c r="G310" s="119">
        <v>12532.85752906</v>
      </c>
      <c r="I310" s="139">
        <v>5.7301944444444</v>
      </c>
      <c r="J310" s="17">
        <v>2659824.217391304</v>
      </c>
      <c r="K310" s="82">
        <v>18.49</v>
      </c>
      <c r="L310" s="142"/>
    </row>
    <row r="311" spans="1:12" s="37" customFormat="1" ht="15">
      <c r="A311" s="85">
        <v>9</v>
      </c>
      <c r="B311" s="77">
        <v>22.5</v>
      </c>
      <c r="C311" s="80">
        <v>25.5</v>
      </c>
      <c r="D311" s="80">
        <v>0</v>
      </c>
      <c r="E311" s="82">
        <v>27</v>
      </c>
      <c r="G311" s="119">
        <v>12291.00325056</v>
      </c>
      <c r="I311" s="139">
        <v>6.36687</v>
      </c>
      <c r="J311" s="17">
        <v>4432621.65</v>
      </c>
      <c r="K311" s="82">
        <v>22.63</v>
      </c>
      <c r="L311" s="142"/>
    </row>
    <row r="312" spans="1:12" s="37" customFormat="1" ht="15">
      <c r="A312" s="85">
        <v>10</v>
      </c>
      <c r="B312" s="77">
        <v>22.5</v>
      </c>
      <c r="C312" s="80">
        <v>25.5</v>
      </c>
      <c r="D312" s="80">
        <v>0</v>
      </c>
      <c r="E312" s="82">
        <v>27</v>
      </c>
      <c r="G312" s="119">
        <v>13715.73890602</v>
      </c>
      <c r="I312" s="139">
        <v>5.8593727272727</v>
      </c>
      <c r="J312" s="17">
        <v>3338644.565217391</v>
      </c>
      <c r="K312" s="82">
        <v>23.86</v>
      </c>
      <c r="L312" s="142"/>
    </row>
    <row r="313" spans="1:12" s="37" customFormat="1" ht="15">
      <c r="A313" s="85">
        <v>11</v>
      </c>
      <c r="B313" s="77">
        <v>22.5</v>
      </c>
      <c r="C313" s="80">
        <v>25.5</v>
      </c>
      <c r="D313" s="80">
        <v>0</v>
      </c>
      <c r="E313" s="82">
        <v>27</v>
      </c>
      <c r="G313" s="119">
        <v>13815.4550511</v>
      </c>
      <c r="I313" s="139">
        <v>5.3734909090909</v>
      </c>
      <c r="J313" s="17">
        <v>3362493.4285714286</v>
      </c>
      <c r="K313" s="82">
        <v>23.51</v>
      </c>
      <c r="L313" s="142"/>
    </row>
    <row r="314" spans="1:11" s="37" customFormat="1" ht="15">
      <c r="A314" s="85">
        <v>12</v>
      </c>
      <c r="B314" s="77">
        <v>22.5</v>
      </c>
      <c r="C314" s="80">
        <v>25.5</v>
      </c>
      <c r="D314" s="80">
        <v>0</v>
      </c>
      <c r="E314" s="82">
        <v>27</v>
      </c>
      <c r="G314" s="119">
        <v>114817.57976</v>
      </c>
      <c r="I314" s="139">
        <v>5.3061238095238</v>
      </c>
      <c r="J314" s="17">
        <v>2745663.476190476</v>
      </c>
      <c r="K314" s="82">
        <v>23.45</v>
      </c>
    </row>
    <row r="315" spans="1:23" ht="18" customHeight="1">
      <c r="A315" s="144" t="s">
        <v>122</v>
      </c>
      <c r="B315" s="158">
        <v>22.5</v>
      </c>
      <c r="C315" s="97">
        <v>25.5</v>
      </c>
      <c r="D315" s="97">
        <v>0</v>
      </c>
      <c r="E315" s="97">
        <v>27</v>
      </c>
      <c r="F315" s="145"/>
      <c r="G315" s="153">
        <v>54361.43125</v>
      </c>
      <c r="H315" s="145"/>
      <c r="I315" s="154">
        <v>5.3693909090909</v>
      </c>
      <c r="J315" s="146">
        <v>2619037.63636364</v>
      </c>
      <c r="K315" s="147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48">
        <v>2</v>
      </c>
      <c r="B316" s="159">
        <v>22.5</v>
      </c>
      <c r="C316" s="80">
        <v>25.5</v>
      </c>
      <c r="D316" s="80">
        <v>0</v>
      </c>
      <c r="E316" s="80">
        <v>27</v>
      </c>
      <c r="F316" s="37"/>
      <c r="G316" s="155">
        <v>38646.64593</v>
      </c>
      <c r="H316" s="37"/>
      <c r="I316" s="132">
        <v>5.262055</v>
      </c>
      <c r="J316" s="33">
        <v>2383460.25</v>
      </c>
      <c r="K316" s="149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48">
        <v>3</v>
      </c>
      <c r="B317" s="159">
        <v>22.5</v>
      </c>
      <c r="C317" s="80">
        <v>25.5</v>
      </c>
      <c r="D317" s="80">
        <v>0</v>
      </c>
      <c r="E317" s="80">
        <v>27</v>
      </c>
      <c r="F317" s="37"/>
      <c r="G317" s="155">
        <v>253919.92811</v>
      </c>
      <c r="H317" s="37"/>
      <c r="I317" s="132">
        <v>5.4419380952381</v>
      </c>
      <c r="J317" s="33">
        <v>2147281</v>
      </c>
      <c r="K317" s="149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48">
        <v>4</v>
      </c>
      <c r="B318" s="159">
        <v>22.5</v>
      </c>
      <c r="C318" s="80">
        <v>25.5</v>
      </c>
      <c r="D318" s="80">
        <v>0</v>
      </c>
      <c r="E318" s="80">
        <v>27</v>
      </c>
      <c r="F318" s="37"/>
      <c r="G318" s="155">
        <v>30663.87828</v>
      </c>
      <c r="H318" s="37"/>
      <c r="I318" s="132">
        <v>5.7357714285714</v>
      </c>
      <c r="J318" s="33">
        <v>2553769.7</v>
      </c>
      <c r="K318" s="149">
        <v>23.76</v>
      </c>
      <c r="N318" s="1"/>
    </row>
    <row r="319" spans="1:14" ht="18" customHeight="1">
      <c r="A319" s="148">
        <v>5</v>
      </c>
      <c r="B319" s="159">
        <v>22.5</v>
      </c>
      <c r="C319" s="80">
        <v>25.5</v>
      </c>
      <c r="D319" s="80">
        <v>0</v>
      </c>
      <c r="E319" s="80">
        <v>27</v>
      </c>
      <c r="F319" s="37"/>
      <c r="G319" s="155">
        <v>180268.93812</v>
      </c>
      <c r="H319" s="37"/>
      <c r="I319" s="132">
        <v>6.0494454545455</v>
      </c>
      <c r="J319" s="33">
        <v>2185657.36363636</v>
      </c>
      <c r="K319" s="149">
        <v>24.17</v>
      </c>
      <c r="N319" s="1"/>
    </row>
    <row r="320" spans="1:14" ht="18" customHeight="1">
      <c r="A320" s="148">
        <v>6</v>
      </c>
      <c r="B320" s="159">
        <v>22.5</v>
      </c>
      <c r="C320" s="80">
        <v>25.5</v>
      </c>
      <c r="D320" s="80">
        <v>0</v>
      </c>
      <c r="E320" s="80">
        <v>27</v>
      </c>
      <c r="F320" s="37"/>
      <c r="G320" s="155">
        <v>1124466.25</v>
      </c>
      <c r="H320" s="37"/>
      <c r="I320" s="132">
        <v>5.8119352941176</v>
      </c>
      <c r="J320" s="33">
        <v>1648710.3</v>
      </c>
      <c r="K320" s="149">
        <v>23.75</v>
      </c>
      <c r="N320" s="1"/>
    </row>
    <row r="321" spans="1:20" s="163" customFormat="1" ht="18" customHeight="1">
      <c r="A321" s="148" t="s">
        <v>125</v>
      </c>
      <c r="B321" s="159">
        <v>18.25</v>
      </c>
      <c r="C321" s="80">
        <f aca="true" t="shared" si="0" ref="C321:C328">B321+3</f>
        <v>21.25</v>
      </c>
      <c r="D321" s="80">
        <v>0</v>
      </c>
      <c r="E321" s="149">
        <v>22.75</v>
      </c>
      <c r="F321" s="161"/>
      <c r="G321" s="155">
        <v>1108463.2638889</v>
      </c>
      <c r="H321" s="37"/>
      <c r="I321" s="132">
        <v>5.6721772727273</v>
      </c>
      <c r="J321" s="33">
        <v>2092288.2272727273</v>
      </c>
      <c r="K321" s="149">
        <v>22.07</v>
      </c>
      <c r="L321" s="162"/>
      <c r="M321" s="1"/>
      <c r="N321" s="1"/>
      <c r="O321" s="1"/>
      <c r="P321" s="1"/>
      <c r="Q321" s="1"/>
      <c r="R321" s="1"/>
      <c r="S321" s="1"/>
      <c r="T321" s="1"/>
    </row>
    <row r="322" spans="1:20" s="163" customFormat="1" ht="18" customHeight="1">
      <c r="A322" s="148" t="s">
        <v>126</v>
      </c>
      <c r="B322" s="159">
        <v>18.25</v>
      </c>
      <c r="C322" s="80">
        <f t="shared" si="0"/>
        <v>21.25</v>
      </c>
      <c r="D322" s="80">
        <v>0</v>
      </c>
      <c r="E322" s="149">
        <v>22.75</v>
      </c>
      <c r="F322" s="161"/>
      <c r="G322" s="155">
        <v>2441551.796875</v>
      </c>
      <c r="H322" s="37"/>
      <c r="I322" s="132">
        <v>5.6247888888889</v>
      </c>
      <c r="J322" s="33">
        <v>1881404.4761904762</v>
      </c>
      <c r="K322" s="149">
        <v>18.89</v>
      </c>
      <c r="L322" s="162"/>
      <c r="M322" s="1"/>
      <c r="N322" s="1"/>
      <c r="O322" s="1"/>
      <c r="P322" s="1"/>
      <c r="Q322" s="1"/>
      <c r="R322" s="1"/>
      <c r="S322" s="1"/>
      <c r="T322" s="1"/>
    </row>
    <row r="323" spans="1:20" s="163" customFormat="1" ht="18" customHeight="1">
      <c r="A323" s="148" t="s">
        <v>127</v>
      </c>
      <c r="B323" s="159">
        <v>15</v>
      </c>
      <c r="C323" s="80">
        <f t="shared" si="0"/>
        <v>18</v>
      </c>
      <c r="D323" s="80">
        <v>0</v>
      </c>
      <c r="E323" s="149">
        <v>19.5</v>
      </c>
      <c r="F323" s="161"/>
      <c r="G323" s="155">
        <v>1981727.8361905</v>
      </c>
      <c r="H323" s="37"/>
      <c r="I323" s="132">
        <v>5.7127952380952</v>
      </c>
      <c r="J323" s="33">
        <v>1980640.3333333333</v>
      </c>
      <c r="K323" s="149">
        <v>16.7</v>
      </c>
      <c r="L323" s="162"/>
      <c r="M323" s="1"/>
      <c r="N323" s="1"/>
      <c r="O323" s="1"/>
      <c r="P323" s="1"/>
      <c r="Q323" s="1"/>
      <c r="R323" s="1"/>
      <c r="S323" s="1"/>
      <c r="T323" s="1"/>
    </row>
    <row r="324" spans="1:20" s="163" customFormat="1" ht="18" customHeight="1">
      <c r="A324" s="148" t="s">
        <v>128</v>
      </c>
      <c r="B324" s="159">
        <v>12.5</v>
      </c>
      <c r="C324" s="80">
        <f t="shared" si="0"/>
        <v>15.5</v>
      </c>
      <c r="D324" s="80">
        <v>0</v>
      </c>
      <c r="E324" s="149">
        <v>17</v>
      </c>
      <c r="F324" s="161"/>
      <c r="G324" s="155">
        <v>1742512.75</v>
      </c>
      <c r="H324" s="37"/>
      <c r="I324" s="132">
        <v>5.7845409090909</v>
      </c>
      <c r="J324" s="33">
        <v>2271674.1739130435</v>
      </c>
      <c r="K324" s="149">
        <v>14.6</v>
      </c>
      <c r="L324" s="162"/>
      <c r="M324" s="1"/>
      <c r="N324" s="1"/>
      <c r="O324" s="1"/>
      <c r="P324" s="1"/>
      <c r="Q324" s="1"/>
      <c r="R324" s="1"/>
      <c r="S324" s="1"/>
      <c r="T324" s="1"/>
    </row>
    <row r="325" spans="1:20" s="163" customFormat="1" ht="18" customHeight="1">
      <c r="A325" s="148" t="s">
        <v>129</v>
      </c>
      <c r="B325" s="159">
        <v>12.5</v>
      </c>
      <c r="C325" s="80">
        <f t="shared" si="0"/>
        <v>15.5</v>
      </c>
      <c r="D325" s="80">
        <v>0</v>
      </c>
      <c r="E325" s="149">
        <v>17</v>
      </c>
      <c r="F325" s="161"/>
      <c r="G325" s="155">
        <v>3104000.625</v>
      </c>
      <c r="H325" s="37"/>
      <c r="I325" s="132">
        <v>5.7312285714286</v>
      </c>
      <c r="J325" s="33">
        <v>2066237</v>
      </c>
      <c r="K325" s="149">
        <v>12.49</v>
      </c>
      <c r="L325" s="162"/>
      <c r="M325" s="1"/>
      <c r="N325" s="1"/>
      <c r="O325" s="1"/>
      <c r="P325" s="1"/>
      <c r="Q325" s="1"/>
      <c r="R325" s="1"/>
      <c r="S325" s="1"/>
      <c r="T325" s="1"/>
    </row>
    <row r="326" spans="1:20" s="163" customFormat="1" ht="18" customHeight="1">
      <c r="A326" s="166" t="s">
        <v>130</v>
      </c>
      <c r="B326" s="160">
        <v>10.5</v>
      </c>
      <c r="C326" s="150">
        <f t="shared" si="0"/>
        <v>13.5</v>
      </c>
      <c r="D326" s="150">
        <v>0</v>
      </c>
      <c r="E326" s="152">
        <v>15</v>
      </c>
      <c r="F326" s="164"/>
      <c r="G326" s="156">
        <v>1420357.586</v>
      </c>
      <c r="H326" s="151"/>
      <c r="I326" s="157">
        <v>5.8376272727273</v>
      </c>
      <c r="J326" s="167">
        <v>2238691.5454545454</v>
      </c>
      <c r="K326" s="152">
        <v>11.48</v>
      </c>
      <c r="L326" s="165"/>
      <c r="M326" s="1"/>
      <c r="N326" s="1"/>
      <c r="O326" s="1"/>
      <c r="P326" s="1"/>
      <c r="Q326" s="1"/>
      <c r="R326" s="1"/>
      <c r="S326" s="1"/>
      <c r="T326" s="1"/>
    </row>
    <row r="327" spans="1:20" s="163" customFormat="1" ht="18" customHeight="1">
      <c r="A327" s="144" t="s">
        <v>131</v>
      </c>
      <c r="B327" s="80">
        <v>9.75</v>
      </c>
      <c r="C327" s="80">
        <f t="shared" si="0"/>
        <v>12.75</v>
      </c>
      <c r="D327" s="80">
        <v>0</v>
      </c>
      <c r="E327" s="147">
        <v>14.25</v>
      </c>
      <c r="F327" s="168"/>
      <c r="G327" s="49"/>
      <c r="H327" s="37"/>
      <c r="I327" s="154">
        <v>5.9182</v>
      </c>
      <c r="J327" s="33">
        <v>2627023.14</v>
      </c>
      <c r="K327" s="149">
        <v>10.29</v>
      </c>
      <c r="L327" s="169"/>
      <c r="M327" s="1"/>
      <c r="N327" s="1"/>
      <c r="O327" s="1"/>
      <c r="P327" s="1"/>
      <c r="Q327" s="1"/>
      <c r="R327" s="1"/>
      <c r="S327" s="1"/>
      <c r="T327" s="1"/>
    </row>
    <row r="328" spans="1:20" s="163" customFormat="1" ht="18" customHeight="1">
      <c r="A328" s="148">
        <v>2</v>
      </c>
      <c r="B328" s="80">
        <v>9.25</v>
      </c>
      <c r="C328" s="80">
        <f t="shared" si="0"/>
        <v>12.25</v>
      </c>
      <c r="D328" s="80">
        <v>0</v>
      </c>
      <c r="E328" s="149">
        <v>13.75</v>
      </c>
      <c r="F328" s="168"/>
      <c r="G328" s="155">
        <v>15265250</v>
      </c>
      <c r="H328" s="37"/>
      <c r="I328" s="132">
        <v>6.0445</v>
      </c>
      <c r="J328" s="33">
        <v>1927331.38</v>
      </c>
      <c r="K328" s="149">
        <v>10.45</v>
      </c>
      <c r="L328" s="169"/>
      <c r="M328" s="1"/>
      <c r="N328" s="1"/>
      <c r="O328" s="1"/>
      <c r="P328" s="1"/>
      <c r="Q328" s="1"/>
      <c r="R328" s="1"/>
      <c r="S328" s="1"/>
      <c r="T328" s="1"/>
    </row>
    <row r="329" spans="1:20" s="163" customFormat="1" ht="18" customHeight="1">
      <c r="A329" s="148">
        <v>3</v>
      </c>
      <c r="B329" s="80">
        <v>8.25</v>
      </c>
      <c r="C329" s="80">
        <v>11.25</v>
      </c>
      <c r="D329" s="80">
        <v>0</v>
      </c>
      <c r="E329" s="149">
        <v>12.75</v>
      </c>
      <c r="F329" s="168"/>
      <c r="G329" s="155">
        <v>55034446.583125</v>
      </c>
      <c r="H329" s="37"/>
      <c r="I329" s="132">
        <v>6.3144</v>
      </c>
      <c r="J329" s="33">
        <v>2129710.47</v>
      </c>
      <c r="K329" s="149">
        <v>10</v>
      </c>
      <c r="L329" s="169"/>
      <c r="M329" s="1"/>
      <c r="N329" s="1"/>
      <c r="O329" s="1"/>
      <c r="P329" s="1"/>
      <c r="Q329" s="1"/>
      <c r="R329" s="1"/>
      <c r="S329" s="1"/>
      <c r="T329" s="1"/>
    </row>
    <row r="330" spans="1:20" s="163" customFormat="1" ht="18" customHeight="1">
      <c r="A330" s="148">
        <v>4</v>
      </c>
      <c r="B330" s="80">
        <v>7.25</v>
      </c>
      <c r="C330" s="80">
        <v>10.25</v>
      </c>
      <c r="D330" s="80">
        <v>0</v>
      </c>
      <c r="E330" s="149">
        <v>11.75</v>
      </c>
      <c r="F330" s="168"/>
      <c r="G330" s="155">
        <v>48740475.537</v>
      </c>
      <c r="H330" s="37"/>
      <c r="I330" s="132">
        <v>6.8189523809524</v>
      </c>
      <c r="J330" s="33">
        <v>1981564.5454545454</v>
      </c>
      <c r="K330" s="149">
        <v>8.84</v>
      </c>
      <c r="L330" s="169"/>
      <c r="M330" s="1"/>
      <c r="N330" s="1"/>
      <c r="O330" s="1"/>
      <c r="P330" s="1"/>
      <c r="Q330" s="1"/>
      <c r="R330" s="1"/>
      <c r="S330" s="1"/>
      <c r="T330" s="1"/>
    </row>
    <row r="331" spans="1:20" s="163" customFormat="1" ht="18" customHeight="1">
      <c r="A331" s="148">
        <v>5</v>
      </c>
      <c r="B331" s="80">
        <v>6.75</v>
      </c>
      <c r="C331" s="80">
        <v>9.75</v>
      </c>
      <c r="D331" s="80">
        <v>0</v>
      </c>
      <c r="E331" s="149">
        <v>11.25</v>
      </c>
      <c r="F331" s="168"/>
      <c r="G331" s="155">
        <v>8243175.204375</v>
      </c>
      <c r="H331" s="37"/>
      <c r="I331" s="132">
        <v>6.9519470588235</v>
      </c>
      <c r="J331" s="33">
        <v>2014117.3809523808</v>
      </c>
      <c r="K331" s="149">
        <v>8.19</v>
      </c>
      <c r="L331" s="169"/>
      <c r="M331" s="1"/>
      <c r="N331" s="1"/>
      <c r="O331" s="1"/>
      <c r="P331" s="1"/>
      <c r="Q331" s="1"/>
      <c r="R331" s="1"/>
      <c r="S331" s="1"/>
      <c r="T331" s="1"/>
    </row>
    <row r="332" spans="1:20" s="163" customFormat="1" ht="18" customHeight="1">
      <c r="A332" s="148">
        <v>6</v>
      </c>
      <c r="B332" s="80">
        <v>6.75</v>
      </c>
      <c r="C332" s="80">
        <v>9.75</v>
      </c>
      <c r="D332" s="80">
        <v>0</v>
      </c>
      <c r="E332" s="149">
        <v>11.25</v>
      </c>
      <c r="F332" s="168"/>
      <c r="G332" s="155">
        <v>12381556.176364</v>
      </c>
      <c r="H332" s="37"/>
      <c r="I332" s="132">
        <v>6.8088318181818</v>
      </c>
      <c r="J332" s="33">
        <v>2558607.818181818</v>
      </c>
      <c r="K332" s="149">
        <v>8.1</v>
      </c>
      <c r="L332" s="169"/>
      <c r="M332" s="1"/>
      <c r="N332" s="1"/>
      <c r="O332" s="1"/>
      <c r="P332" s="1"/>
      <c r="Q332" s="1"/>
      <c r="R332" s="1"/>
      <c r="S332" s="1"/>
      <c r="T332" s="1"/>
    </row>
    <row r="333" spans="1:20" s="163" customFormat="1" ht="18" customHeight="1">
      <c r="A333" s="172">
        <v>7</v>
      </c>
      <c r="B333" s="80">
        <v>6.75</v>
      </c>
      <c r="C333" s="80">
        <v>9.75</v>
      </c>
      <c r="D333" s="80">
        <v>0</v>
      </c>
      <c r="E333" s="149">
        <v>11.25</v>
      </c>
      <c r="F333" s="168"/>
      <c r="G333" s="155">
        <v>5266177.132</v>
      </c>
      <c r="H333" s="37"/>
      <c r="I333" s="132">
        <v>6.8510952380952</v>
      </c>
      <c r="J333" s="33">
        <v>2271741.8695652173</v>
      </c>
      <c r="K333" s="149">
        <v>8.21</v>
      </c>
      <c r="L333" s="169"/>
      <c r="M333" s="1"/>
      <c r="N333" s="1"/>
      <c r="O333" s="1"/>
      <c r="P333" s="1"/>
      <c r="Q333" s="1"/>
      <c r="R333" s="1"/>
      <c r="S333" s="1"/>
      <c r="T333" s="1"/>
    </row>
    <row r="334" spans="1:20" s="163" customFormat="1" ht="18" customHeight="1">
      <c r="A334" s="172">
        <v>8</v>
      </c>
      <c r="B334" s="80">
        <v>6.75</v>
      </c>
      <c r="C334" s="80">
        <v>9.75</v>
      </c>
      <c r="D334" s="80">
        <v>0</v>
      </c>
      <c r="E334" s="149">
        <v>11.25</v>
      </c>
      <c r="F334" s="168"/>
      <c r="G334" s="155">
        <v>4139462.7133333</v>
      </c>
      <c r="H334" s="37"/>
      <c r="I334" s="132">
        <v>7.25219</v>
      </c>
      <c r="J334" s="33">
        <v>2680344.8571428573</v>
      </c>
      <c r="K334" s="149">
        <v>9.87</v>
      </c>
      <c r="L334" s="169"/>
      <c r="M334" s="1"/>
      <c r="N334" s="1"/>
      <c r="O334" s="1"/>
      <c r="P334" s="1"/>
      <c r="Q334" s="1"/>
      <c r="R334" s="1"/>
      <c r="S334" s="1"/>
      <c r="T334" s="1"/>
    </row>
    <row r="335" spans="1:20" s="163" customFormat="1" ht="18" customHeight="1">
      <c r="A335" s="173">
        <v>9</v>
      </c>
      <c r="B335" s="150">
        <v>8.75</v>
      </c>
      <c r="C335" s="150">
        <v>11.75</v>
      </c>
      <c r="D335" s="150">
        <v>0</v>
      </c>
      <c r="E335" s="152">
        <v>13.25</v>
      </c>
      <c r="F335" s="170"/>
      <c r="G335" s="156">
        <v>7441513.9657143</v>
      </c>
      <c r="H335" s="151"/>
      <c r="I335" s="157">
        <v>7.5077818181818</v>
      </c>
      <c r="J335" s="171">
        <v>2835738.681818182</v>
      </c>
      <c r="K335" s="152">
        <v>11.15</v>
      </c>
      <c r="L335" s="169"/>
      <c r="M335" s="1"/>
      <c r="N335" s="1"/>
      <c r="O335" s="1"/>
      <c r="P335" s="1"/>
      <c r="Q335" s="1"/>
      <c r="R335" s="1"/>
      <c r="S335" s="1"/>
      <c r="T335" s="1"/>
    </row>
    <row r="336" spans="1:20" ht="18" customHeight="1">
      <c r="A336" s="36" t="s">
        <v>78</v>
      </c>
      <c r="B336" s="91"/>
      <c r="C336" s="92"/>
      <c r="D336" s="91"/>
      <c r="E336" s="34"/>
      <c r="F336" s="33"/>
      <c r="G336" s="22"/>
      <c r="H336" s="22"/>
      <c r="I336" s="143"/>
      <c r="J336" s="33"/>
      <c r="K336" s="33" t="s">
        <v>87</v>
      </c>
      <c r="M336" s="1"/>
      <c r="N336" s="1"/>
      <c r="O336" s="1"/>
      <c r="P336" s="1"/>
      <c r="Q336" s="1"/>
      <c r="R336" s="1"/>
      <c r="S336" s="1"/>
      <c r="T336" s="1"/>
    </row>
    <row r="337" spans="1:14" ht="18" customHeight="1">
      <c r="A337" s="101" t="s">
        <v>84</v>
      </c>
      <c r="B337" s="93"/>
      <c r="C337" s="93"/>
      <c r="D337" s="93"/>
      <c r="E337" s="62"/>
      <c r="F337" s="35"/>
      <c r="G337" s="35"/>
      <c r="H337" s="10"/>
      <c r="I337" s="58"/>
      <c r="J337" s="32"/>
      <c r="K337" s="102" t="s">
        <v>95</v>
      </c>
      <c r="N337" s="1"/>
    </row>
    <row r="338" spans="1:14" ht="18" customHeight="1">
      <c r="A338" s="47"/>
      <c r="B338" s="71"/>
      <c r="C338" s="71"/>
      <c r="D338" s="71"/>
      <c r="E338" s="71"/>
      <c r="F338" s="4"/>
      <c r="G338" s="4"/>
      <c r="H338" s="4"/>
      <c r="I338" s="59"/>
      <c r="J338" s="4"/>
      <c r="K338" s="4"/>
      <c r="N338" s="1"/>
    </row>
    <row r="339" spans="1:14" ht="18" customHeight="1">
      <c r="A339" s="47"/>
      <c r="B339" s="71"/>
      <c r="C339" s="71"/>
      <c r="D339" s="71"/>
      <c r="E339" s="71"/>
      <c r="F339" s="12"/>
      <c r="G339" s="49"/>
      <c r="H339" s="4"/>
      <c r="I339" s="96"/>
      <c r="J339" s="4"/>
      <c r="K339" s="4"/>
      <c r="N339" s="1"/>
    </row>
    <row r="340" spans="1:14" ht="18" customHeight="1">
      <c r="A340" s="47"/>
      <c r="B340" s="71"/>
      <c r="C340" s="71"/>
      <c r="D340" s="71"/>
      <c r="E340" s="71"/>
      <c r="F340" s="11"/>
      <c r="G340" s="12"/>
      <c r="H340" s="4"/>
      <c r="I340" s="96"/>
      <c r="J340" s="94"/>
      <c r="K340" s="12"/>
      <c r="N340" s="1"/>
    </row>
    <row r="341" spans="1:14" ht="18" customHeight="1">
      <c r="A341" s="47"/>
      <c r="B341" s="71"/>
      <c r="C341" s="71"/>
      <c r="D341" s="71"/>
      <c r="E341" s="95"/>
      <c r="F341" s="12"/>
      <c r="G341" s="12"/>
      <c r="H341" s="4"/>
      <c r="I341" s="96"/>
      <c r="J341" s="4"/>
      <c r="K341" s="12"/>
      <c r="N341" s="1"/>
    </row>
    <row r="342" spans="1:14" ht="18" customHeight="1">
      <c r="A342" s="47"/>
      <c r="B342" s="71"/>
      <c r="C342" s="71"/>
      <c r="D342" s="71"/>
      <c r="E342" s="126"/>
      <c r="F342" s="12"/>
      <c r="G342" s="12"/>
      <c r="H342" s="4"/>
      <c r="I342" s="96"/>
      <c r="J342" s="94"/>
      <c r="K342" s="12"/>
      <c r="N342" s="1"/>
    </row>
    <row r="343" spans="1:14" ht="18" customHeight="1">
      <c r="A343" s="47"/>
      <c r="B343" s="71"/>
      <c r="C343" s="71"/>
      <c r="D343" s="71"/>
      <c r="E343" s="95"/>
      <c r="F343" s="12"/>
      <c r="G343" s="12"/>
      <c r="H343" s="4"/>
      <c r="I343" s="96"/>
      <c r="J343" s="4"/>
      <c r="K343" s="12"/>
      <c r="N343" s="1"/>
    </row>
    <row r="344" spans="1:14" ht="18" customHeight="1">
      <c r="A344" s="47"/>
      <c r="B344" s="71"/>
      <c r="C344" s="71"/>
      <c r="D344" s="71"/>
      <c r="E344" s="95"/>
      <c r="F344" s="4"/>
      <c r="G344" s="96"/>
      <c r="H344" s="123"/>
      <c r="I344" s="96"/>
      <c r="J344" s="4"/>
      <c r="K344" s="94"/>
      <c r="N344" s="1"/>
    </row>
    <row r="345" spans="1:14" ht="18" customHeight="1">
      <c r="A345" s="47"/>
      <c r="B345" s="71"/>
      <c r="C345" s="71"/>
      <c r="D345" s="71"/>
      <c r="E345" s="95"/>
      <c r="F345" s="12" t="e">
        <f>+(#REF!/36500+1)^365*100-100</f>
        <v>#REF!</v>
      </c>
      <c r="G345" s="96"/>
      <c r="H345" s="123"/>
      <c r="I345" s="60"/>
      <c r="J345" s="4"/>
      <c r="K345" s="12"/>
      <c r="N345" s="1"/>
    </row>
    <row r="346" spans="1:14" ht="18" customHeight="1">
      <c r="A346" s="47"/>
      <c r="B346" s="71"/>
      <c r="C346" s="71"/>
      <c r="D346" s="71"/>
      <c r="E346" s="71"/>
      <c r="F346" s="4"/>
      <c r="G346" s="96"/>
      <c r="H346" s="123"/>
      <c r="I346" s="60"/>
      <c r="J346" s="4"/>
      <c r="K346" s="12"/>
      <c r="N346" s="1"/>
    </row>
    <row r="347" spans="1:14" ht="18" customHeight="1">
      <c r="A347" s="47"/>
      <c r="B347" s="71"/>
      <c r="C347" s="71"/>
      <c r="D347" s="71"/>
      <c r="E347" s="71"/>
      <c r="F347" s="13"/>
      <c r="G347" s="96"/>
      <c r="H347" s="124"/>
      <c r="I347" s="50"/>
      <c r="J347" s="1"/>
      <c r="K347" s="13"/>
      <c r="N347" s="1"/>
    </row>
    <row r="348" spans="1:14" ht="18" customHeight="1">
      <c r="A348" s="47"/>
      <c r="B348" s="71"/>
      <c r="C348" s="71"/>
      <c r="D348" s="71"/>
      <c r="E348" s="71"/>
      <c r="F348" s="1"/>
      <c r="G348" s="96"/>
      <c r="H348" s="124"/>
      <c r="I348" s="50"/>
      <c r="J348" s="1"/>
      <c r="K348" s="13"/>
      <c r="N348" s="1"/>
    </row>
    <row r="349" spans="1:11" ht="18" customHeight="1">
      <c r="A349" s="47"/>
      <c r="B349" s="71"/>
      <c r="C349" s="71"/>
      <c r="D349" s="71"/>
      <c r="E349" s="71"/>
      <c r="F349" s="1"/>
      <c r="G349" s="96"/>
      <c r="H349" s="124"/>
      <c r="I349" s="50"/>
      <c r="J349" s="1"/>
      <c r="K349" s="13"/>
    </row>
    <row r="350" spans="1:11" ht="18" customHeight="1">
      <c r="A350" s="47"/>
      <c r="B350" s="71"/>
      <c r="C350" s="71"/>
      <c r="D350" s="71"/>
      <c r="E350" s="71"/>
      <c r="F350" s="1"/>
      <c r="G350" s="96"/>
      <c r="H350" s="124"/>
      <c r="I350" s="50"/>
      <c r="J350" s="1"/>
      <c r="K350" s="13"/>
    </row>
    <row r="351" spans="1:11" ht="18" customHeight="1">
      <c r="A351" s="47"/>
      <c r="B351" s="71"/>
      <c r="C351" s="71"/>
      <c r="D351" s="71"/>
      <c r="E351" s="71"/>
      <c r="F351" s="1"/>
      <c r="G351" s="96"/>
      <c r="H351" s="124"/>
      <c r="I351" s="50"/>
      <c r="J351" s="1"/>
      <c r="K351" s="13"/>
    </row>
    <row r="352" spans="1:11" ht="18" customHeight="1">
      <c r="A352" s="47"/>
      <c r="B352" s="71"/>
      <c r="C352" s="71"/>
      <c r="D352" s="71"/>
      <c r="E352" s="71"/>
      <c r="F352" s="1"/>
      <c r="G352" s="96"/>
      <c r="H352" s="124"/>
      <c r="I352" s="50"/>
      <c r="J352" s="1"/>
      <c r="K352" s="13"/>
    </row>
    <row r="353" spans="1:11" ht="18" customHeight="1">
      <c r="A353" s="47"/>
      <c r="B353" s="71"/>
      <c r="C353" s="71"/>
      <c r="D353" s="71"/>
      <c r="E353" s="71"/>
      <c r="F353" s="1"/>
      <c r="G353" s="96"/>
      <c r="H353" s="124"/>
      <c r="I353" s="50"/>
      <c r="J353" s="1"/>
      <c r="K353" s="13"/>
    </row>
    <row r="354" spans="1:11" ht="18" customHeight="1">
      <c r="A354" s="47"/>
      <c r="B354" s="71"/>
      <c r="C354" s="71"/>
      <c r="D354" s="71"/>
      <c r="E354" s="71"/>
      <c r="F354" s="1"/>
      <c r="G354" s="96"/>
      <c r="H354" s="124"/>
      <c r="I354" s="50"/>
      <c r="J354" s="1"/>
      <c r="K354" s="13"/>
    </row>
    <row r="355" spans="1:11" ht="18" customHeight="1">
      <c r="A355" s="47"/>
      <c r="B355" s="71"/>
      <c r="C355" s="71"/>
      <c r="D355" s="71"/>
      <c r="E355" s="71"/>
      <c r="F355" s="1"/>
      <c r="G355" s="96"/>
      <c r="H355" s="124"/>
      <c r="I355" s="50"/>
      <c r="J355" s="1"/>
      <c r="K355" s="13"/>
    </row>
    <row r="356" spans="1:11" ht="18" customHeight="1">
      <c r="A356" s="47"/>
      <c r="B356" s="71"/>
      <c r="C356" s="71"/>
      <c r="D356" s="71"/>
      <c r="E356" s="71"/>
      <c r="F356" s="1"/>
      <c r="G356" s="96"/>
      <c r="H356" s="124"/>
      <c r="I356" s="50"/>
      <c r="J356" s="1"/>
      <c r="K356" s="13"/>
    </row>
    <row r="357" spans="1:11" ht="18" customHeight="1">
      <c r="A357" s="47"/>
      <c r="B357" s="71"/>
      <c r="C357" s="71"/>
      <c r="D357" s="71"/>
      <c r="E357" s="71"/>
      <c r="F357" s="1"/>
      <c r="G357" s="96"/>
      <c r="H357" s="124"/>
      <c r="I357" s="50"/>
      <c r="J357" s="1"/>
      <c r="K357" s="13"/>
    </row>
    <row r="358" spans="1:11" ht="18" customHeight="1">
      <c r="A358" s="47"/>
      <c r="B358" s="71"/>
      <c r="C358" s="71"/>
      <c r="D358" s="71"/>
      <c r="E358" s="71"/>
      <c r="F358" s="1"/>
      <c r="G358" s="96"/>
      <c r="H358" s="124"/>
      <c r="I358" s="50"/>
      <c r="J358" s="1"/>
      <c r="K358" s="13"/>
    </row>
    <row r="359" spans="1:11" ht="18" customHeight="1">
      <c r="A359" s="47"/>
      <c r="B359" s="71"/>
      <c r="C359" s="71"/>
      <c r="D359" s="71"/>
      <c r="E359" s="71"/>
      <c r="F359" s="1"/>
      <c r="G359" s="96"/>
      <c r="H359" s="124"/>
      <c r="I359" s="50"/>
      <c r="J359" s="1"/>
      <c r="K359" s="13"/>
    </row>
    <row r="360" spans="1:11" ht="18" customHeight="1">
      <c r="A360" s="47"/>
      <c r="B360" s="71"/>
      <c r="C360" s="71"/>
      <c r="D360" s="71"/>
      <c r="E360" s="71"/>
      <c r="F360" s="1"/>
      <c r="G360" s="96"/>
      <c r="H360" s="124"/>
      <c r="I360" s="50"/>
      <c r="J360" s="1"/>
      <c r="K360" s="13"/>
    </row>
    <row r="361" spans="1:11" ht="18" customHeight="1">
      <c r="A361" s="47"/>
      <c r="B361" s="71"/>
      <c r="C361" s="71"/>
      <c r="D361" s="71"/>
      <c r="E361" s="71"/>
      <c r="F361" s="1"/>
      <c r="G361" s="96"/>
      <c r="H361" s="124"/>
      <c r="I361" s="50"/>
      <c r="J361" s="1"/>
      <c r="K361" s="13"/>
    </row>
    <row r="362" spans="1:11" ht="18" customHeight="1">
      <c r="A362" s="47"/>
      <c r="B362" s="71"/>
      <c r="C362" s="71"/>
      <c r="D362" s="71"/>
      <c r="E362" s="71"/>
      <c r="G362" s="96"/>
      <c r="H362" s="125"/>
      <c r="K362" s="14"/>
    </row>
    <row r="363" spans="1:11" ht="18" customHeight="1">
      <c r="A363" s="47"/>
      <c r="B363" s="71"/>
      <c r="C363" s="71"/>
      <c r="D363" s="71"/>
      <c r="E363" s="71"/>
      <c r="G363" s="12"/>
      <c r="K363" s="14"/>
    </row>
    <row r="364" spans="1:11" ht="18" customHeight="1">
      <c r="A364" s="47"/>
      <c r="B364" s="71"/>
      <c r="C364" s="71"/>
      <c r="D364" s="71"/>
      <c r="E364" s="71"/>
      <c r="G364" s="12"/>
      <c r="K364" s="14"/>
    </row>
    <row r="365" spans="1:11" ht="18" customHeight="1">
      <c r="A365" s="47"/>
      <c r="B365" s="71"/>
      <c r="C365" s="71"/>
      <c r="D365" s="71"/>
      <c r="E365" s="71"/>
      <c r="G365" s="12"/>
      <c r="K365" s="14"/>
    </row>
    <row r="366" spans="1:11" ht="18" customHeight="1">
      <c r="A366" s="47"/>
      <c r="B366" s="71"/>
      <c r="C366" s="71"/>
      <c r="D366" s="71"/>
      <c r="E366" s="71"/>
      <c r="G366" s="12"/>
      <c r="K366" s="14"/>
    </row>
    <row r="367" spans="1:11" ht="18" customHeight="1">
      <c r="A367" s="47"/>
      <c r="B367" s="71"/>
      <c r="C367" s="71"/>
      <c r="D367" s="71"/>
      <c r="E367" s="71"/>
      <c r="G367" s="12"/>
      <c r="K367" s="14"/>
    </row>
    <row r="368" spans="1:11" ht="18" customHeight="1">
      <c r="A368" s="47"/>
      <c r="B368" s="71"/>
      <c r="C368" s="71"/>
      <c r="D368" s="71"/>
      <c r="E368" s="71"/>
      <c r="G368" s="12"/>
      <c r="K368" s="14"/>
    </row>
    <row r="369" spans="1:7" ht="18" customHeight="1">
      <c r="A369" s="47"/>
      <c r="B369" s="71"/>
      <c r="C369" s="71"/>
      <c r="D369" s="71"/>
      <c r="E369" s="71"/>
      <c r="G369" s="12"/>
    </row>
    <row r="370" spans="1:7" ht="18" customHeight="1">
      <c r="A370" s="47"/>
      <c r="B370" s="71"/>
      <c r="C370" s="71"/>
      <c r="D370" s="71"/>
      <c r="E370" s="71"/>
      <c r="G370" s="12"/>
    </row>
    <row r="371" spans="1:7" ht="18" customHeight="1">
      <c r="A371" s="47"/>
      <c r="B371" s="71"/>
      <c r="C371" s="71"/>
      <c r="D371" s="71"/>
      <c r="E371" s="71"/>
      <c r="G371" s="12"/>
    </row>
    <row r="372" spans="1:7" ht="18" customHeight="1">
      <c r="A372" s="47"/>
      <c r="B372" s="71"/>
      <c r="C372" s="71"/>
      <c r="D372" s="71"/>
      <c r="E372" s="71"/>
      <c r="G372" s="12"/>
    </row>
    <row r="373" spans="1:7" ht="18" customHeight="1">
      <c r="A373" s="47"/>
      <c r="B373" s="71"/>
      <c r="C373" s="71"/>
      <c r="D373" s="71"/>
      <c r="E373" s="71"/>
      <c r="G373" s="12"/>
    </row>
    <row r="374" spans="1:7" ht="18" customHeight="1">
      <c r="A374" s="47"/>
      <c r="B374" s="71"/>
      <c r="C374" s="71"/>
      <c r="D374" s="71"/>
      <c r="E374" s="71"/>
      <c r="G374" s="12"/>
    </row>
    <row r="375" spans="1:7" ht="18" customHeight="1">
      <c r="A375" s="47"/>
      <c r="B375" s="71"/>
      <c r="C375" s="71"/>
      <c r="D375" s="71"/>
      <c r="E375" s="71"/>
      <c r="G375" s="12"/>
    </row>
    <row r="376" spans="1:7" ht="18" customHeight="1">
      <c r="A376" s="47"/>
      <c r="B376" s="71"/>
      <c r="C376" s="71"/>
      <c r="D376" s="71"/>
      <c r="E376" s="71"/>
      <c r="G376" s="12"/>
    </row>
    <row r="377" spans="1:7" ht="18" customHeight="1">
      <c r="A377" s="47"/>
      <c r="B377" s="71"/>
      <c r="C377" s="71"/>
      <c r="D377" s="71"/>
      <c r="E377" s="71"/>
      <c r="G377" s="12"/>
    </row>
    <row r="378" spans="1:7" ht="18" customHeight="1">
      <c r="A378" s="47"/>
      <c r="B378" s="71"/>
      <c r="C378" s="71"/>
      <c r="D378" s="71"/>
      <c r="E378" s="71"/>
      <c r="G378" s="12"/>
    </row>
    <row r="379" spans="1:7" ht="18" customHeight="1">
      <c r="A379" s="47"/>
      <c r="B379" s="71"/>
      <c r="C379" s="71"/>
      <c r="D379" s="71"/>
      <c r="E379" s="71"/>
      <c r="G379" s="12"/>
    </row>
    <row r="380" spans="1:7" ht="18" customHeight="1">
      <c r="A380" s="47"/>
      <c r="B380" s="71"/>
      <c r="C380" s="71"/>
      <c r="D380" s="71"/>
      <c r="E380" s="71"/>
      <c r="G380" s="12"/>
    </row>
    <row r="381" spans="1:7" ht="18" customHeight="1">
      <c r="A381" s="47"/>
      <c r="B381" s="71"/>
      <c r="C381" s="71"/>
      <c r="D381" s="71"/>
      <c r="E381" s="71"/>
      <c r="G381" s="12"/>
    </row>
    <row r="382" spans="1:7" ht="18" customHeight="1">
      <c r="A382" s="47"/>
      <c r="B382" s="71"/>
      <c r="C382" s="71"/>
      <c r="D382" s="71"/>
      <c r="E382" s="71"/>
      <c r="G382" s="12"/>
    </row>
    <row r="383" spans="1:7" ht="18" customHeight="1">
      <c r="A383" s="47"/>
      <c r="B383" s="71"/>
      <c r="C383" s="71"/>
      <c r="D383" s="71"/>
      <c r="E383" s="71"/>
      <c r="G383" s="12"/>
    </row>
    <row r="384" spans="1:7" ht="18" customHeight="1">
      <c r="A384" s="47"/>
      <c r="B384" s="71"/>
      <c r="C384" s="71"/>
      <c r="D384" s="71"/>
      <c r="E384" s="71"/>
      <c r="G384" s="12"/>
    </row>
    <row r="385" spans="1:7" ht="18" customHeight="1">
      <c r="A385" s="47"/>
      <c r="B385" s="71"/>
      <c r="C385" s="71"/>
      <c r="D385" s="71"/>
      <c r="E385" s="71"/>
      <c r="G385" s="12"/>
    </row>
    <row r="386" spans="1:7" ht="18" customHeight="1">
      <c r="A386" s="47"/>
      <c r="B386" s="71"/>
      <c r="C386" s="71"/>
      <c r="D386" s="71"/>
      <c r="E386" s="71"/>
      <c r="G386" s="12"/>
    </row>
    <row r="387" spans="1:7" ht="18" customHeight="1">
      <c r="A387" s="47"/>
      <c r="B387" s="71"/>
      <c r="C387" s="71"/>
      <c r="D387" s="71"/>
      <c r="E387" s="71"/>
      <c r="G387" s="12"/>
    </row>
    <row r="388" spans="1:7" ht="18" customHeight="1">
      <c r="A388" s="47"/>
      <c r="B388" s="71"/>
      <c r="C388" s="71"/>
      <c r="D388" s="71"/>
      <c r="E388" s="71"/>
      <c r="G388" s="12"/>
    </row>
    <row r="389" spans="1:7" ht="18" customHeight="1">
      <c r="A389" s="47"/>
      <c r="B389" s="71"/>
      <c r="C389" s="71"/>
      <c r="D389" s="71"/>
      <c r="E389" s="71"/>
      <c r="G389" s="12"/>
    </row>
    <row r="390" spans="1:7" ht="18" customHeight="1">
      <c r="A390" s="47"/>
      <c r="B390" s="71"/>
      <c r="C390" s="71"/>
      <c r="D390" s="71"/>
      <c r="E390" s="71"/>
      <c r="G390" s="12"/>
    </row>
    <row r="391" spans="1:7" ht="18" customHeight="1">
      <c r="A391" s="47"/>
      <c r="B391" s="71"/>
      <c r="C391" s="71"/>
      <c r="D391" s="71"/>
      <c r="E391" s="71"/>
      <c r="G391" s="12"/>
    </row>
    <row r="392" spans="1:7" ht="18" customHeight="1">
      <c r="A392" s="47"/>
      <c r="B392" s="71"/>
      <c r="C392" s="71"/>
      <c r="D392" s="71"/>
      <c r="E392" s="71"/>
      <c r="G392" s="12"/>
    </row>
    <row r="393" spans="1:7" ht="18" customHeight="1">
      <c r="A393" s="47"/>
      <c r="B393" s="71"/>
      <c r="C393" s="71"/>
      <c r="D393" s="71"/>
      <c r="E393" s="71"/>
      <c r="G393" s="12"/>
    </row>
    <row r="394" spans="1:7" ht="18" customHeight="1">
      <c r="A394" s="47"/>
      <c r="B394" s="71"/>
      <c r="C394" s="71"/>
      <c r="D394" s="71"/>
      <c r="E394" s="71"/>
      <c r="G394" s="12"/>
    </row>
    <row r="395" spans="1:7" ht="18" customHeight="1">
      <c r="A395" s="47"/>
      <c r="B395" s="71"/>
      <c r="C395" s="71"/>
      <c r="D395" s="71"/>
      <c r="E395" s="71"/>
      <c r="G395" s="12"/>
    </row>
    <row r="396" spans="1:7" ht="18" customHeight="1">
      <c r="A396" s="47"/>
      <c r="B396" s="71"/>
      <c r="C396" s="71"/>
      <c r="D396" s="71"/>
      <c r="E396" s="71"/>
      <c r="G396" s="12"/>
    </row>
    <row r="397" spans="1:7" ht="18" customHeight="1">
      <c r="A397" s="47"/>
      <c r="B397" s="71"/>
      <c r="C397" s="71"/>
      <c r="D397" s="71"/>
      <c r="E397" s="71"/>
      <c r="G397" s="12"/>
    </row>
    <row r="398" spans="1:7" ht="18" customHeight="1">
      <c r="A398" s="47"/>
      <c r="B398" s="71"/>
      <c r="C398" s="71"/>
      <c r="D398" s="71"/>
      <c r="E398" s="71"/>
      <c r="G398" s="12"/>
    </row>
    <row r="399" spans="1:7" ht="18" customHeight="1">
      <c r="A399" s="47"/>
      <c r="B399" s="71"/>
      <c r="C399" s="71"/>
      <c r="D399" s="71"/>
      <c r="E399" s="71"/>
      <c r="G399" s="12"/>
    </row>
    <row r="400" spans="1:7" ht="18" customHeight="1">
      <c r="A400" s="47"/>
      <c r="B400" s="71"/>
      <c r="C400" s="71"/>
      <c r="D400" s="71"/>
      <c r="E400" s="71"/>
      <c r="G400" s="12"/>
    </row>
    <row r="401" spans="1:7" ht="18" customHeight="1">
      <c r="A401" s="47"/>
      <c r="B401" s="71"/>
      <c r="C401" s="71"/>
      <c r="D401" s="71"/>
      <c r="E401" s="71"/>
      <c r="G401" s="12"/>
    </row>
    <row r="402" spans="1:7" ht="18" customHeight="1">
      <c r="A402" s="47"/>
      <c r="B402" s="71"/>
      <c r="C402" s="71"/>
      <c r="D402" s="71"/>
      <c r="E402" s="71"/>
      <c r="G402" s="12"/>
    </row>
    <row r="403" ht="18" customHeight="1">
      <c r="G403" s="12"/>
    </row>
    <row r="404" ht="18" customHeight="1">
      <c r="G404" s="12"/>
    </row>
    <row r="405" ht="18" customHeight="1">
      <c r="G405" s="12"/>
    </row>
    <row r="406" ht="18" customHeight="1">
      <c r="G406" s="12"/>
    </row>
    <row r="407" ht="18" customHeight="1">
      <c r="G407" s="12"/>
    </row>
    <row r="408" ht="18" customHeight="1">
      <c r="G408" s="12"/>
    </row>
    <row r="409" ht="18" customHeight="1">
      <c r="G409" s="12"/>
    </row>
    <row r="410" ht="18" customHeight="1">
      <c r="G410" s="12"/>
    </row>
    <row r="411" ht="18" customHeight="1">
      <c r="G411" s="12"/>
    </row>
    <row r="412" ht="18" customHeight="1">
      <c r="G412" s="12"/>
    </row>
    <row r="413" ht="18" customHeight="1">
      <c r="G413" s="12"/>
    </row>
    <row r="414" ht="18" customHeight="1">
      <c r="G414" s="12"/>
    </row>
    <row r="415" ht="18" customHeight="1">
      <c r="G415" s="12"/>
    </row>
    <row r="416" ht="18" customHeight="1">
      <c r="G416" s="12"/>
    </row>
    <row r="417" ht="18" customHeight="1">
      <c r="G417" s="12"/>
    </row>
    <row r="418" ht="18" customHeight="1">
      <c r="G418" s="12"/>
    </row>
    <row r="419" ht="18" customHeight="1">
      <c r="G419" s="12"/>
    </row>
    <row r="420" ht="18" customHeight="1"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8" customHeight="1">
      <c r="G430" s="12"/>
    </row>
    <row r="431" ht="18" customHeight="1">
      <c r="G431" s="12"/>
    </row>
    <row r="432" ht="18" customHeight="1">
      <c r="G432" s="12"/>
    </row>
    <row r="433" ht="18" customHeight="1">
      <c r="G433" s="12"/>
    </row>
    <row r="434" ht="18" customHeight="1">
      <c r="G434" s="12"/>
    </row>
    <row r="435" ht="18" customHeight="1">
      <c r="G435" s="12"/>
    </row>
    <row r="436" ht="18" customHeight="1">
      <c r="G436" s="12"/>
    </row>
    <row r="437" ht="18" customHeight="1">
      <c r="G437" s="12"/>
    </row>
    <row r="438" ht="18" customHeight="1">
      <c r="G438" s="12"/>
    </row>
    <row r="439" ht="18" customHeight="1">
      <c r="G439" s="12"/>
    </row>
    <row r="440" ht="18" customHeight="1">
      <c r="G440" s="12"/>
    </row>
    <row r="441" ht="18" customHeight="1">
      <c r="G441" s="12"/>
    </row>
    <row r="442" ht="18" customHeight="1">
      <c r="G442" s="12"/>
    </row>
    <row r="443" ht="18" customHeight="1">
      <c r="G443" s="12"/>
    </row>
    <row r="444" ht="18" customHeight="1">
      <c r="G444" s="12"/>
    </row>
    <row r="445" ht="18" customHeight="1">
      <c r="G445" s="12"/>
    </row>
    <row r="446" ht="15">
      <c r="G446" s="12"/>
    </row>
    <row r="447" ht="15">
      <c r="G447" s="12"/>
    </row>
    <row r="448" ht="15">
      <c r="G448" s="12"/>
    </row>
    <row r="449" ht="15">
      <c r="G449" s="12"/>
    </row>
    <row r="450" ht="15">
      <c r="G450" s="12"/>
    </row>
    <row r="451" ht="15">
      <c r="G451" s="12"/>
    </row>
    <row r="452" ht="15">
      <c r="G452" s="12"/>
    </row>
    <row r="453" ht="15">
      <c r="G453" s="12"/>
    </row>
    <row r="454" ht="15">
      <c r="G454" s="12"/>
    </row>
    <row r="455" ht="15">
      <c r="G455" s="12"/>
    </row>
    <row r="456" ht="15">
      <c r="G456" s="12"/>
    </row>
    <row r="457" ht="15">
      <c r="G457" s="12"/>
    </row>
    <row r="458" ht="15">
      <c r="G458" s="12"/>
    </row>
    <row r="459" ht="15">
      <c r="G459" s="12"/>
    </row>
    <row r="460" ht="15">
      <c r="G460" s="12"/>
    </row>
    <row r="461" ht="15">
      <c r="G461" s="12"/>
    </row>
    <row r="462" ht="15">
      <c r="G462" s="12"/>
    </row>
    <row r="463" ht="15">
      <c r="G463" s="12"/>
    </row>
    <row r="464" ht="15">
      <c r="G464" s="12"/>
    </row>
    <row r="465" ht="15">
      <c r="G465" s="12"/>
    </row>
    <row r="466" ht="15">
      <c r="G466" s="12"/>
    </row>
    <row r="467" ht="15">
      <c r="G467" s="12"/>
    </row>
    <row r="468" ht="15">
      <c r="G468" s="12"/>
    </row>
    <row r="469" ht="15">
      <c r="G469" s="12"/>
    </row>
    <row r="470" ht="15">
      <c r="G470" s="12"/>
    </row>
    <row r="471" ht="15">
      <c r="G471" s="12"/>
    </row>
    <row r="472" ht="15">
      <c r="G472" s="12"/>
    </row>
    <row r="473" ht="15">
      <c r="G473" s="12"/>
    </row>
    <row r="474" ht="15">
      <c r="G474" s="12"/>
    </row>
    <row r="475" ht="15">
      <c r="G475" s="12"/>
    </row>
    <row r="476" ht="15">
      <c r="G476" s="12"/>
    </row>
    <row r="477" ht="15">
      <c r="G477" s="12"/>
    </row>
    <row r="478" ht="15">
      <c r="G478" s="12"/>
    </row>
    <row r="479" ht="15">
      <c r="G479" s="12"/>
    </row>
    <row r="480" ht="15">
      <c r="G480" s="12"/>
    </row>
    <row r="481" ht="15">
      <c r="G481" s="12"/>
    </row>
    <row r="482" ht="15">
      <c r="G482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2020-02-20T13:39:46Z</cp:lastPrinted>
  <dcterms:created xsi:type="dcterms:W3CDTF">1999-01-29T15:30:33Z</dcterms:created>
  <dcterms:modified xsi:type="dcterms:W3CDTF">2020-12-14T12:48:26Z</dcterms:modified>
  <cp:category/>
  <cp:version/>
  <cp:contentType/>
  <cp:contentStatus/>
</cp:coreProperties>
</file>