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9720" windowHeight="6675" activeTab="0"/>
  </bookViews>
  <sheets>
    <sheet name="T 4.9" sheetId="1" r:id="rId1"/>
  </sheets>
  <definedNames>
    <definedName name="_xlnm.Print_Area" localSheetId="0">'T 4.9'!$B$1:$Q$157</definedName>
  </definedNames>
  <calcPr fullCalcOnLoad="1"/>
</workbook>
</file>

<file path=xl/sharedStrings.xml><?xml version="1.0" encoding="utf-8"?>
<sst xmlns="http://schemas.openxmlformats.org/spreadsheetml/2006/main" count="149" uniqueCount="27">
  <si>
    <t>(Belediyelerce Verilen Yapı Kullanım İzin Kağıtlarına Göre)</t>
  </si>
  <si>
    <t>(According to Occupancy Permits)</t>
  </si>
  <si>
    <t>Number (Unit)</t>
  </si>
  <si>
    <t>Toplam</t>
  </si>
  <si>
    <t>Kamu</t>
  </si>
  <si>
    <t>Özel</t>
  </si>
  <si>
    <t>Yapı Koop.</t>
  </si>
  <si>
    <t>Total</t>
  </si>
  <si>
    <t>Public</t>
  </si>
  <si>
    <t>Private</t>
  </si>
  <si>
    <t>Const. Coop.</t>
  </si>
  <si>
    <t>I</t>
  </si>
  <si>
    <t>II</t>
  </si>
  <si>
    <t>III</t>
  </si>
  <si>
    <t>IV</t>
  </si>
  <si>
    <t>Yüzde Değişme - % Change</t>
  </si>
  <si>
    <t>Area (Thousand m2)</t>
  </si>
  <si>
    <t>Yüzölçümü (Bin m2)</t>
  </si>
  <si>
    <t>Sayı (Adet)</t>
  </si>
  <si>
    <t>Değer (Bin YTL.)</t>
  </si>
  <si>
    <t>Value (Thousand TRY.)</t>
  </si>
  <si>
    <t>Table: IV.9- Commercial Buildings</t>
  </si>
  <si>
    <t>Tablo: IV.9- Ofis ve Toptan-Perakende Ticaret Binaları</t>
  </si>
  <si>
    <t>Kaynak: TÜİK.</t>
  </si>
  <si>
    <t>(*) TÜİK tarafından açıklanan yeni verilere göre düzenlenmiştir.</t>
  </si>
  <si>
    <t>Source: TURKSTAT.</t>
  </si>
  <si>
    <t>(*) The series are prepared according to new data of TURKSTAT.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</si>
</sst>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#,##0.0_);\(#,##0.0\)"/>
    <numFmt numFmtId="184" formatCode="#,##0.0\ _T_L;\-#,##0.0\ _T_L"/>
  </numFmts>
  <fonts count="42">
    <font>
      <sz val="10"/>
      <name val="Arial"/>
      <family val="0"/>
    </font>
    <font>
      <b/>
      <sz val="12"/>
      <name val="Arial TUR"/>
      <family val="2"/>
    </font>
    <font>
      <sz val="12"/>
      <name val="Arial Tur"/>
      <family val="2"/>
    </font>
    <font>
      <b/>
      <sz val="14"/>
      <name val="Arial Tur"/>
      <family val="2"/>
    </font>
    <font>
      <b/>
      <sz val="18"/>
      <name val="Arial Tur"/>
      <family val="2"/>
    </font>
    <font>
      <sz val="18"/>
      <name val="Arial Tur"/>
      <family val="2"/>
    </font>
    <font>
      <sz val="13"/>
      <name val="Arial Tur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6" fillId="0" borderId="18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18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18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180" fontId="5" fillId="0" borderId="11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0" fontId="5" fillId="0" borderId="11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4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8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37" fontId="6" fillId="33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57"/>
  <sheetViews>
    <sheetView tabSelected="1" view="pageBreakPreview" zoomScale="40" zoomScaleNormal="37" zoomScaleSheetLayoutView="40" zoomScalePageLayoutView="0" workbookViewId="0" topLeftCell="A1">
      <pane xSplit="3" ySplit="12" topLeftCell="D8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N151" sqref="N151"/>
    </sheetView>
  </sheetViews>
  <sheetFormatPr defaultColWidth="9.140625" defaultRowHeight="12.75"/>
  <cols>
    <col min="1" max="1" width="9.140625" style="4" customWidth="1"/>
    <col min="2" max="2" width="16.140625" style="4" customWidth="1"/>
    <col min="3" max="3" width="15.28125" style="4" customWidth="1"/>
    <col min="4" max="4" width="23.28125" style="4" customWidth="1"/>
    <col min="5" max="5" width="23.140625" style="4" customWidth="1"/>
    <col min="6" max="6" width="21.421875" style="4" customWidth="1"/>
    <col min="7" max="7" width="25.57421875" style="4" customWidth="1"/>
    <col min="8" max="8" width="8.00390625" style="4" customWidth="1"/>
    <col min="9" max="9" width="24.7109375" style="4" customWidth="1"/>
    <col min="10" max="10" width="22.00390625" style="4" customWidth="1"/>
    <col min="11" max="11" width="25.421875" style="4" customWidth="1"/>
    <col min="12" max="12" width="24.7109375" style="4" customWidth="1"/>
    <col min="13" max="13" width="8.140625" style="4" customWidth="1"/>
    <col min="14" max="14" width="31.421875" style="4" customWidth="1"/>
    <col min="15" max="15" width="28.421875" style="4" customWidth="1"/>
    <col min="16" max="16" width="28.8515625" style="4" customWidth="1"/>
    <col min="17" max="17" width="29.421875" style="4" customWidth="1"/>
    <col min="18" max="16384" width="9.140625" style="4" customWidth="1"/>
  </cols>
  <sheetData>
    <row r="1" spans="2:17" ht="36.75" customHeight="1">
      <c r="B1" s="5" t="s">
        <v>22</v>
      </c>
      <c r="C1" s="1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6" t="s">
        <v>0</v>
      </c>
    </row>
    <row r="2" spans="2:17" ht="23.25">
      <c r="B2" s="5" t="s">
        <v>21</v>
      </c>
      <c r="C2" s="1"/>
      <c r="D2" s="2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26" t="s">
        <v>1</v>
      </c>
    </row>
    <row r="3" spans="2:17" ht="29.25" customHeight="1">
      <c r="B3" s="6"/>
      <c r="C3" s="7"/>
      <c r="D3" s="45" t="s">
        <v>18</v>
      </c>
      <c r="E3" s="45"/>
      <c r="F3" s="45"/>
      <c r="G3" s="45"/>
      <c r="H3" s="7"/>
      <c r="I3" s="45" t="s">
        <v>17</v>
      </c>
      <c r="J3" s="45"/>
      <c r="K3" s="45"/>
      <c r="L3" s="45"/>
      <c r="M3" s="7"/>
      <c r="N3" s="45" t="s">
        <v>19</v>
      </c>
      <c r="O3" s="45"/>
      <c r="P3" s="45"/>
      <c r="Q3" s="46"/>
    </row>
    <row r="4" spans="2:17" ht="29.25" customHeight="1">
      <c r="B4" s="8"/>
      <c r="C4" s="5"/>
      <c r="D4" s="47" t="s">
        <v>2</v>
      </c>
      <c r="E4" s="47"/>
      <c r="F4" s="47"/>
      <c r="G4" s="47"/>
      <c r="H4" s="5"/>
      <c r="I4" s="47" t="s">
        <v>16</v>
      </c>
      <c r="J4" s="47"/>
      <c r="K4" s="47"/>
      <c r="L4" s="47"/>
      <c r="M4" s="5"/>
      <c r="N4" s="47" t="s">
        <v>20</v>
      </c>
      <c r="O4" s="47"/>
      <c r="P4" s="47"/>
      <c r="Q4" s="48"/>
    </row>
    <row r="5" spans="2:17" ht="29.25" customHeight="1">
      <c r="B5" s="8"/>
      <c r="C5" s="5"/>
      <c r="D5" s="9" t="s">
        <v>3</v>
      </c>
      <c r="E5" s="9" t="s">
        <v>4</v>
      </c>
      <c r="F5" s="9" t="s">
        <v>5</v>
      </c>
      <c r="G5" s="9" t="s">
        <v>6</v>
      </c>
      <c r="H5" s="10"/>
      <c r="I5" s="9" t="s">
        <v>3</v>
      </c>
      <c r="J5" s="9" t="s">
        <v>4</v>
      </c>
      <c r="K5" s="9" t="s">
        <v>5</v>
      </c>
      <c r="L5" s="9" t="s">
        <v>6</v>
      </c>
      <c r="M5" s="10"/>
      <c r="N5" s="9" t="s">
        <v>3</v>
      </c>
      <c r="O5" s="9" t="s">
        <v>4</v>
      </c>
      <c r="P5" s="9" t="s">
        <v>5</v>
      </c>
      <c r="Q5" s="11" t="s">
        <v>6</v>
      </c>
    </row>
    <row r="6" spans="2:17" ht="29.25" customHeight="1">
      <c r="B6" s="12"/>
      <c r="C6" s="13"/>
      <c r="D6" s="14" t="s">
        <v>7</v>
      </c>
      <c r="E6" s="14" t="s">
        <v>8</v>
      </c>
      <c r="F6" s="14" t="s">
        <v>9</v>
      </c>
      <c r="G6" s="14" t="s">
        <v>10</v>
      </c>
      <c r="H6" s="14"/>
      <c r="I6" s="14" t="s">
        <v>7</v>
      </c>
      <c r="J6" s="14" t="s">
        <v>8</v>
      </c>
      <c r="K6" s="14" t="s">
        <v>9</v>
      </c>
      <c r="L6" s="14" t="s">
        <v>10</v>
      </c>
      <c r="M6" s="14"/>
      <c r="N6" s="14" t="s">
        <v>7</v>
      </c>
      <c r="O6" s="14" t="s">
        <v>8</v>
      </c>
      <c r="P6" s="14" t="s">
        <v>9</v>
      </c>
      <c r="Q6" s="15" t="s">
        <v>10</v>
      </c>
    </row>
    <row r="7" spans="2:17" ht="29.25" customHeight="1" hidden="1">
      <c r="B7" s="8">
        <v>2002</v>
      </c>
      <c r="C7" s="10"/>
      <c r="D7" s="16">
        <f>SUM(D22:D25)</f>
        <v>3446</v>
      </c>
      <c r="E7" s="16">
        <f>SUM(E22:E25)</f>
        <v>99</v>
      </c>
      <c r="F7" s="16">
        <f>SUM(F22:F25)</f>
        <v>2268</v>
      </c>
      <c r="G7" s="16">
        <f>SUM(G22:G25)</f>
        <v>1079</v>
      </c>
      <c r="H7" s="16"/>
      <c r="I7" s="16">
        <f>SUM(I22:I25)</f>
        <v>3459.946999999999</v>
      </c>
      <c r="J7" s="16">
        <f>SUM(J22:J25)</f>
        <v>224.64900000000003</v>
      </c>
      <c r="K7" s="16">
        <f>SUM(K22:K25)</f>
        <v>2604.5299999999997</v>
      </c>
      <c r="L7" s="16">
        <f>SUM(L22:L25)</f>
        <v>630.768</v>
      </c>
      <c r="M7" s="16"/>
      <c r="N7" s="16">
        <f>SUM(N22:N25)</f>
        <v>833778.685</v>
      </c>
      <c r="O7" s="16">
        <f>SUM(O22:O25)</f>
        <v>53073.287</v>
      </c>
      <c r="P7" s="16">
        <f>SUM(P22:P25)</f>
        <v>631051.257</v>
      </c>
      <c r="Q7" s="31">
        <f>SUM(Q22:Q25)</f>
        <v>149654.141</v>
      </c>
    </row>
    <row r="8" spans="2:17" ht="29.25" customHeight="1" hidden="1">
      <c r="B8" s="8">
        <v>2003</v>
      </c>
      <c r="C8" s="10"/>
      <c r="D8" s="16">
        <f>SUM(D26:D29)</f>
        <v>3454</v>
      </c>
      <c r="E8" s="16">
        <f>SUM(E26:E29)</f>
        <v>167</v>
      </c>
      <c r="F8" s="16">
        <f>SUM(F26:F29)</f>
        <v>2466</v>
      </c>
      <c r="G8" s="16">
        <f>SUM(G26:G29)</f>
        <v>821</v>
      </c>
      <c r="H8" s="16"/>
      <c r="I8" s="16">
        <f>SUM(I26:I29)</f>
        <v>2852.758</v>
      </c>
      <c r="J8" s="16">
        <f>SUM(J26:J29)</f>
        <v>321.195</v>
      </c>
      <c r="K8" s="16">
        <f>SUM(K26:K29)</f>
        <v>2172.6670000000004</v>
      </c>
      <c r="L8" s="16">
        <f>SUM(L26:L29)</f>
        <v>358.896</v>
      </c>
      <c r="M8" s="16"/>
      <c r="N8" s="16">
        <f>SUM(N26:N29)</f>
        <v>841258.4310000001</v>
      </c>
      <c r="O8" s="16">
        <f>SUM(O26:O29)</f>
        <v>92246.93699999999</v>
      </c>
      <c r="P8" s="16">
        <f>SUM(P26:P29)</f>
        <v>643565.0050000001</v>
      </c>
      <c r="Q8" s="17">
        <f>SUM(Q26:Q29)</f>
        <v>105446.489</v>
      </c>
    </row>
    <row r="9" spans="2:17" ht="29.25" customHeight="1" hidden="1">
      <c r="B9" s="8">
        <v>2004</v>
      </c>
      <c r="C9" s="10"/>
      <c r="D9" s="16">
        <f>SUM(D30:D33)</f>
        <v>3136</v>
      </c>
      <c r="E9" s="16">
        <f>SUM(E30:E33)</f>
        <v>66</v>
      </c>
      <c r="F9" s="16">
        <f>SUM(F30:F33)</f>
        <v>2541</v>
      </c>
      <c r="G9" s="16">
        <f>SUM(G30:G33)</f>
        <v>529</v>
      </c>
      <c r="H9" s="16"/>
      <c r="I9" s="16">
        <f>SUM(I30:I33)</f>
        <v>2566.822</v>
      </c>
      <c r="J9" s="16">
        <f>SUM(J30:J33)</f>
        <v>173.818</v>
      </c>
      <c r="K9" s="16">
        <f>SUM(K30:K33)</f>
        <v>2142.6400000000003</v>
      </c>
      <c r="L9" s="16">
        <f>SUM(L30:L33)</f>
        <v>250.36400000000003</v>
      </c>
      <c r="M9" s="16"/>
      <c r="N9" s="16">
        <f>SUM(N30:N33)</f>
        <v>859558.814</v>
      </c>
      <c r="O9" s="16">
        <f>SUM(O30:O33)</f>
        <v>61029.316</v>
      </c>
      <c r="P9" s="16">
        <f>SUM(P30:P33)</f>
        <v>716813.806</v>
      </c>
      <c r="Q9" s="17">
        <f>SUM(Q30:Q33)</f>
        <v>81715.692</v>
      </c>
    </row>
    <row r="10" spans="2:17" ht="29.25" customHeight="1" hidden="1">
      <c r="B10" s="8">
        <v>2005</v>
      </c>
      <c r="C10" s="10"/>
      <c r="D10" s="16">
        <f>SUM(D34:D37)</f>
        <v>5788</v>
      </c>
      <c r="E10" s="16">
        <f>SUM(E34:E37)</f>
        <v>195</v>
      </c>
      <c r="F10" s="16">
        <f>SUM(F34:F37)</f>
        <v>4065</v>
      </c>
      <c r="G10" s="16">
        <f>SUM(G34:G37)</f>
        <v>1528</v>
      </c>
      <c r="H10" s="16"/>
      <c r="I10" s="16">
        <f>SUM(I34:I37)</f>
        <v>5621.555</v>
      </c>
      <c r="J10" s="16">
        <f>SUM(J34:J37)</f>
        <v>293.815</v>
      </c>
      <c r="K10" s="16">
        <f>SUM(K34:K37)</f>
        <v>3649.933</v>
      </c>
      <c r="L10" s="16">
        <f>SUM(L34:L37)</f>
        <v>1677.807</v>
      </c>
      <c r="M10" s="16"/>
      <c r="N10" s="16">
        <f>SUM(N34:N37)</f>
        <v>2109060.388</v>
      </c>
      <c r="O10" s="16">
        <f>SUM(O34:O37)</f>
        <v>108666.712</v>
      </c>
      <c r="P10" s="16">
        <f>SUM(P34:P37)</f>
        <v>1328152.706</v>
      </c>
      <c r="Q10" s="17">
        <f>SUM(Q34:Q37)</f>
        <v>672240.97</v>
      </c>
    </row>
    <row r="11" spans="2:17" ht="29.25" customHeight="1" hidden="1">
      <c r="B11" s="8">
        <v>2006</v>
      </c>
      <c r="C11" s="10"/>
      <c r="D11" s="16">
        <f>SUM(D38:D41)</f>
        <v>7550</v>
      </c>
      <c r="E11" s="16">
        <f aca="true" t="shared" si="0" ref="E11:Q11">SUM(E38:E41)</f>
        <v>212</v>
      </c>
      <c r="F11" s="16">
        <f t="shared" si="0"/>
        <v>5533</v>
      </c>
      <c r="G11" s="16">
        <f t="shared" si="0"/>
        <v>1805</v>
      </c>
      <c r="H11" s="16"/>
      <c r="I11" s="16">
        <f t="shared" si="0"/>
        <v>5801.581</v>
      </c>
      <c r="J11" s="16">
        <f t="shared" si="0"/>
        <v>493.058</v>
      </c>
      <c r="K11" s="16">
        <f t="shared" si="0"/>
        <v>4613.286</v>
      </c>
      <c r="L11" s="16">
        <f t="shared" si="0"/>
        <v>695.2369999999999</v>
      </c>
      <c r="M11" s="16"/>
      <c r="N11" s="16">
        <f t="shared" si="0"/>
        <v>2492716.898</v>
      </c>
      <c r="O11" s="16">
        <f t="shared" si="0"/>
        <v>218715.51299999998</v>
      </c>
      <c r="P11" s="16">
        <f t="shared" si="0"/>
        <v>1985034.5520000001</v>
      </c>
      <c r="Q11" s="17">
        <f t="shared" si="0"/>
        <v>288966.833</v>
      </c>
    </row>
    <row r="12" spans="2:17" ht="29.25" customHeight="1" hidden="1">
      <c r="B12" s="8">
        <v>2007</v>
      </c>
      <c r="C12" s="10"/>
      <c r="D12" s="16">
        <f>SUM(D42:D45)</f>
        <v>6149</v>
      </c>
      <c r="E12" s="16">
        <f aca="true" t="shared" si="1" ref="E12:Q12">SUM(E42:E45)</f>
        <v>237</v>
      </c>
      <c r="F12" s="16">
        <f t="shared" si="1"/>
        <v>5495</v>
      </c>
      <c r="G12" s="16">
        <f t="shared" si="1"/>
        <v>417</v>
      </c>
      <c r="H12" s="16"/>
      <c r="I12" s="16">
        <f t="shared" si="1"/>
        <v>6102.633</v>
      </c>
      <c r="J12" s="16">
        <f t="shared" si="1"/>
        <v>533.373</v>
      </c>
      <c r="K12" s="16">
        <f t="shared" si="1"/>
        <v>5264.501</v>
      </c>
      <c r="L12" s="16">
        <f t="shared" si="1"/>
        <v>304.759</v>
      </c>
      <c r="M12" s="16"/>
      <c r="N12" s="16">
        <f t="shared" si="1"/>
        <v>2945457.078</v>
      </c>
      <c r="O12" s="16">
        <f t="shared" si="1"/>
        <v>252146.363</v>
      </c>
      <c r="P12" s="16">
        <f t="shared" si="1"/>
        <v>2547657.63</v>
      </c>
      <c r="Q12" s="17">
        <f t="shared" si="1"/>
        <v>145653.085</v>
      </c>
    </row>
    <row r="13" spans="2:17" ht="29.25" customHeight="1">
      <c r="B13" s="8">
        <v>2008</v>
      </c>
      <c r="C13" s="10"/>
      <c r="D13" s="16">
        <f>SUM(D46:D49)</f>
        <v>7101</v>
      </c>
      <c r="E13" s="16">
        <f aca="true" t="shared" si="2" ref="E13:Q13">SUM(E46:E49)</f>
        <v>362</v>
      </c>
      <c r="F13" s="16">
        <f t="shared" si="2"/>
        <v>5994</v>
      </c>
      <c r="G13" s="16">
        <f t="shared" si="2"/>
        <v>745</v>
      </c>
      <c r="H13" s="16"/>
      <c r="I13" s="16">
        <f t="shared" si="2"/>
        <v>7838.218000000001</v>
      </c>
      <c r="J13" s="16">
        <f t="shared" si="2"/>
        <v>1149.548</v>
      </c>
      <c r="K13" s="16">
        <f t="shared" si="2"/>
        <v>5808.165</v>
      </c>
      <c r="L13" s="16">
        <f t="shared" si="2"/>
        <v>880.505</v>
      </c>
      <c r="M13" s="16"/>
      <c r="N13" s="16">
        <f t="shared" si="2"/>
        <v>4127137.814</v>
      </c>
      <c r="O13" s="16">
        <f t="shared" si="2"/>
        <v>602460.1699999999</v>
      </c>
      <c r="P13" s="16">
        <f t="shared" si="2"/>
        <v>3087182.778</v>
      </c>
      <c r="Q13" s="17">
        <f t="shared" si="2"/>
        <v>437494.86600000004</v>
      </c>
    </row>
    <row r="14" spans="2:17" ht="29.25" customHeight="1">
      <c r="B14" s="8">
        <v>2009</v>
      </c>
      <c r="C14" s="10"/>
      <c r="D14" s="16">
        <f>SUM(D50:D53)</f>
        <v>6946</v>
      </c>
      <c r="E14" s="16">
        <f aca="true" t="shared" si="3" ref="E14:Q14">SUM(E50:E53)</f>
        <v>324</v>
      </c>
      <c r="F14" s="16">
        <f t="shared" si="3"/>
        <v>5348</v>
      </c>
      <c r="G14" s="16">
        <f t="shared" si="3"/>
        <v>1274</v>
      </c>
      <c r="H14" s="16"/>
      <c r="I14" s="16">
        <f t="shared" si="3"/>
        <v>9223.76</v>
      </c>
      <c r="J14" s="16">
        <f t="shared" si="3"/>
        <v>1237.259</v>
      </c>
      <c r="K14" s="16">
        <f t="shared" si="3"/>
        <v>7153.072</v>
      </c>
      <c r="L14" s="16">
        <f t="shared" si="3"/>
        <v>833.429</v>
      </c>
      <c r="M14" s="16"/>
      <c r="N14" s="16">
        <f t="shared" si="3"/>
        <v>4735371.991</v>
      </c>
      <c r="O14" s="16">
        <f t="shared" si="3"/>
        <v>636782.8829999999</v>
      </c>
      <c r="P14" s="16">
        <f t="shared" si="3"/>
        <v>3677336.154</v>
      </c>
      <c r="Q14" s="17">
        <f t="shared" si="3"/>
        <v>421252.954</v>
      </c>
    </row>
    <row r="15" spans="2:17" ht="29.25" customHeight="1">
      <c r="B15" s="8">
        <v>2010</v>
      </c>
      <c r="C15" s="10"/>
      <c r="D15" s="16">
        <f>SUM(D54:D57)</f>
        <v>5319</v>
      </c>
      <c r="E15" s="16">
        <f aca="true" t="shared" si="4" ref="E15:Q15">SUM(E54:E57)</f>
        <v>355</v>
      </c>
      <c r="F15" s="16">
        <f t="shared" si="4"/>
        <v>4288</v>
      </c>
      <c r="G15" s="16">
        <f t="shared" si="4"/>
        <v>676</v>
      </c>
      <c r="H15" s="16"/>
      <c r="I15" s="16">
        <f t="shared" si="4"/>
        <v>8971.052000000001</v>
      </c>
      <c r="J15" s="16">
        <f t="shared" si="4"/>
        <v>1152.899</v>
      </c>
      <c r="K15" s="16">
        <f t="shared" si="4"/>
        <v>7141.592000000001</v>
      </c>
      <c r="L15" s="16">
        <f t="shared" si="4"/>
        <v>676.561</v>
      </c>
      <c r="M15" s="16"/>
      <c r="N15" s="16">
        <f t="shared" si="4"/>
        <v>4777961.359</v>
      </c>
      <c r="O15" s="16">
        <f t="shared" si="4"/>
        <v>622132.129</v>
      </c>
      <c r="P15" s="16">
        <f t="shared" si="4"/>
        <v>3813132.247</v>
      </c>
      <c r="Q15" s="17">
        <f t="shared" si="4"/>
        <v>342696.983</v>
      </c>
    </row>
    <row r="16" spans="2:17" ht="29.25" customHeight="1">
      <c r="B16" s="8">
        <v>2011</v>
      </c>
      <c r="C16" s="10"/>
      <c r="D16" s="16">
        <f>SUM(D58:D61)</f>
        <v>5986</v>
      </c>
      <c r="E16" s="16">
        <f aca="true" t="shared" si="5" ref="E16:Q16">SUM(E58:E61)</f>
        <v>405</v>
      </c>
      <c r="F16" s="16">
        <f t="shared" si="5"/>
        <v>5140</v>
      </c>
      <c r="G16" s="16">
        <f t="shared" si="5"/>
        <v>441</v>
      </c>
      <c r="H16" s="16"/>
      <c r="I16" s="16">
        <f t="shared" si="5"/>
        <v>10047.625999999998</v>
      </c>
      <c r="J16" s="16">
        <f t="shared" si="5"/>
        <v>1329.099</v>
      </c>
      <c r="K16" s="16">
        <f t="shared" si="5"/>
        <v>8370.569</v>
      </c>
      <c r="L16" s="16">
        <f t="shared" si="5"/>
        <v>347.958</v>
      </c>
      <c r="M16" s="16"/>
      <c r="N16" s="16">
        <f t="shared" si="5"/>
        <v>6077880.346000001</v>
      </c>
      <c r="O16" s="16">
        <f t="shared" si="5"/>
        <v>808204.5019999999</v>
      </c>
      <c r="P16" s="16">
        <f t="shared" si="5"/>
        <v>5060350.459</v>
      </c>
      <c r="Q16" s="17">
        <f t="shared" si="5"/>
        <v>209325.385</v>
      </c>
    </row>
    <row r="17" spans="2:17" ht="29.25" customHeight="1">
      <c r="B17" s="8">
        <v>2012</v>
      </c>
      <c r="C17" s="10"/>
      <c r="D17" s="16">
        <f>SUM(D62:D65)</f>
        <v>6499</v>
      </c>
      <c r="E17" s="16">
        <f aca="true" t="shared" si="6" ref="E17:Q17">SUM(E62:E65)</f>
        <v>404</v>
      </c>
      <c r="F17" s="16">
        <f t="shared" si="6"/>
        <v>5574</v>
      </c>
      <c r="G17" s="16">
        <f t="shared" si="6"/>
        <v>521</v>
      </c>
      <c r="H17" s="16"/>
      <c r="I17" s="16">
        <f t="shared" si="6"/>
        <v>10195.326000000001</v>
      </c>
      <c r="J17" s="16">
        <f t="shared" si="6"/>
        <v>1501.5370000000003</v>
      </c>
      <c r="K17" s="16">
        <f t="shared" si="6"/>
        <v>8159.6759999999995</v>
      </c>
      <c r="L17" s="16">
        <f t="shared" si="6"/>
        <v>534.113</v>
      </c>
      <c r="M17" s="16"/>
      <c r="N17" s="16">
        <f t="shared" si="6"/>
        <v>6489947.9860000005</v>
      </c>
      <c r="O17" s="16">
        <f t="shared" si="6"/>
        <v>971044.6400000001</v>
      </c>
      <c r="P17" s="16">
        <f t="shared" si="6"/>
        <v>5182139.816</v>
      </c>
      <c r="Q17" s="17">
        <f t="shared" si="6"/>
        <v>336763.53</v>
      </c>
    </row>
    <row r="18" spans="2:17" ht="29.25" customHeight="1">
      <c r="B18" s="8">
        <v>2013</v>
      </c>
      <c r="C18" s="10"/>
      <c r="D18" s="16">
        <f>SUM(D66:D69)</f>
        <v>9481</v>
      </c>
      <c r="E18" s="16">
        <f aca="true" t="shared" si="7" ref="E18:P18">SUM(E66:E69)</f>
        <v>611</v>
      </c>
      <c r="F18" s="16">
        <f t="shared" si="7"/>
        <v>8671</v>
      </c>
      <c r="G18" s="16">
        <f t="shared" si="7"/>
        <v>199</v>
      </c>
      <c r="H18" s="16"/>
      <c r="I18" s="16">
        <f t="shared" si="7"/>
        <v>12780.034</v>
      </c>
      <c r="J18" s="16">
        <f t="shared" si="7"/>
        <v>1981.501</v>
      </c>
      <c r="K18" s="16">
        <f t="shared" si="7"/>
        <v>10487.229</v>
      </c>
      <c r="L18" s="16">
        <f t="shared" si="7"/>
        <v>311.304</v>
      </c>
      <c r="M18" s="16"/>
      <c r="N18" s="16">
        <f t="shared" si="7"/>
        <v>8802439.751</v>
      </c>
      <c r="O18" s="16">
        <f t="shared" si="7"/>
        <v>1398764.0720000002</v>
      </c>
      <c r="P18" s="16">
        <f t="shared" si="7"/>
        <v>7176725.643</v>
      </c>
      <c r="Q18" s="17">
        <f>SUM(Q66:Q69)</f>
        <v>226950.03600000002</v>
      </c>
    </row>
    <row r="19" spans="2:17" ht="29.25" customHeight="1">
      <c r="B19" s="8">
        <v>2014</v>
      </c>
      <c r="C19" s="10"/>
      <c r="D19" s="16">
        <f>SUM(D70:D73)</f>
        <v>10211</v>
      </c>
      <c r="E19" s="16">
        <f>SUM(E70:E73)</f>
        <v>684</v>
      </c>
      <c r="F19" s="16">
        <f>SUM(F70:F73)</f>
        <v>8627</v>
      </c>
      <c r="G19" s="16">
        <f>SUM(G70:G73)</f>
        <v>270</v>
      </c>
      <c r="H19" s="16"/>
      <c r="I19" s="16">
        <f>SUM(I70:I73)</f>
        <v>14290.306000000002</v>
      </c>
      <c r="J19" s="16">
        <f>SUM(J70:J73)</f>
        <v>2375.449</v>
      </c>
      <c r="K19" s="16">
        <f>SUM(K70:K73)</f>
        <v>11547.977</v>
      </c>
      <c r="L19" s="16">
        <f>SUM(L70:L73)</f>
        <v>367.76</v>
      </c>
      <c r="M19" s="16"/>
      <c r="N19" s="16">
        <f>SUM(N70:N73)</f>
        <v>11019216.855</v>
      </c>
      <c r="O19" s="16">
        <f>SUM(O70:O73)</f>
        <v>1835507.111</v>
      </c>
      <c r="P19" s="16">
        <f>SUM(P70:P73)</f>
        <v>8899386.029</v>
      </c>
      <c r="Q19" s="16">
        <f>SUM(Q70:Q73)</f>
        <v>284321.71499999997</v>
      </c>
    </row>
    <row r="20" spans="2:17" ht="29.25" customHeight="1">
      <c r="B20" s="8">
        <v>2015</v>
      </c>
      <c r="C20" s="10"/>
      <c r="D20" s="16">
        <v>8579</v>
      </c>
      <c r="E20" s="16">
        <v>669</v>
      </c>
      <c r="F20" s="16">
        <v>7346</v>
      </c>
      <c r="G20" s="16">
        <v>564</v>
      </c>
      <c r="H20" s="16"/>
      <c r="I20" s="16">
        <v>16690</v>
      </c>
      <c r="J20" s="16">
        <v>2471</v>
      </c>
      <c r="K20" s="16">
        <v>13799</v>
      </c>
      <c r="L20" s="16">
        <v>419</v>
      </c>
      <c r="M20" s="16"/>
      <c r="N20" s="16">
        <v>13562569</v>
      </c>
      <c r="O20" s="16">
        <v>2015713</v>
      </c>
      <c r="P20" s="16">
        <v>11228626</v>
      </c>
      <c r="Q20" s="16">
        <v>318228</v>
      </c>
    </row>
    <row r="21" spans="2:17" ht="29.25" customHeight="1">
      <c r="B21" s="8"/>
      <c r="C21" s="10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</row>
    <row r="22" spans="2:22" ht="29.25" customHeight="1" hidden="1">
      <c r="B22" s="8">
        <v>2002</v>
      </c>
      <c r="C22" s="10" t="s">
        <v>11</v>
      </c>
      <c r="D22" s="16">
        <f>SUM(E22:G22)</f>
        <v>622</v>
      </c>
      <c r="E22" s="16">
        <v>20</v>
      </c>
      <c r="F22" s="16">
        <v>392</v>
      </c>
      <c r="G22" s="16">
        <v>210</v>
      </c>
      <c r="H22" s="16"/>
      <c r="I22" s="16">
        <f>SUM(J22:L22)</f>
        <v>855.9409999999999</v>
      </c>
      <c r="J22" s="16">
        <v>91.435</v>
      </c>
      <c r="K22" s="16">
        <v>687.279</v>
      </c>
      <c r="L22" s="16">
        <v>77.227</v>
      </c>
      <c r="M22" s="16"/>
      <c r="N22" s="16">
        <f>SUM(O22:Q22)</f>
        <v>188592.54</v>
      </c>
      <c r="O22" s="16">
        <v>18927.419</v>
      </c>
      <c r="P22" s="16">
        <v>154109.489</v>
      </c>
      <c r="Q22" s="17">
        <v>15555.632</v>
      </c>
      <c r="S22" s="18"/>
      <c r="T22" s="18"/>
      <c r="U22" s="18"/>
      <c r="V22" s="19"/>
    </row>
    <row r="23" spans="2:22" ht="29.25" customHeight="1" hidden="1">
      <c r="B23" s="8"/>
      <c r="C23" s="10" t="s">
        <v>12</v>
      </c>
      <c r="D23" s="16">
        <f aca="true" t="shared" si="8" ref="D23:D65">SUM(E23:G23)</f>
        <v>796</v>
      </c>
      <c r="E23" s="16">
        <v>36</v>
      </c>
      <c r="F23" s="16">
        <v>509</v>
      </c>
      <c r="G23" s="16">
        <v>251</v>
      </c>
      <c r="H23" s="16"/>
      <c r="I23" s="16">
        <f aca="true" t="shared" si="9" ref="I23:I65">SUM(J23:L23)</f>
        <v>684.226</v>
      </c>
      <c r="J23" s="16">
        <v>53.36</v>
      </c>
      <c r="K23" s="16">
        <v>422.357</v>
      </c>
      <c r="L23" s="16">
        <v>208.509</v>
      </c>
      <c r="M23" s="16"/>
      <c r="N23" s="16">
        <f aca="true" t="shared" si="10" ref="N23:N65">SUM(O23:Q23)</f>
        <v>157725.294</v>
      </c>
      <c r="O23" s="16">
        <v>12474.977</v>
      </c>
      <c r="P23" s="16">
        <v>97651.749</v>
      </c>
      <c r="Q23" s="17">
        <v>47598.568</v>
      </c>
      <c r="S23" s="18"/>
      <c r="T23" s="18"/>
      <c r="U23" s="18"/>
      <c r="V23" s="19"/>
    </row>
    <row r="24" spans="2:22" ht="29.25" customHeight="1" hidden="1">
      <c r="B24" s="8"/>
      <c r="C24" s="10" t="s">
        <v>13</v>
      </c>
      <c r="D24" s="16">
        <f t="shared" si="8"/>
        <v>597</v>
      </c>
      <c r="E24" s="16">
        <v>20</v>
      </c>
      <c r="F24" s="16">
        <v>467</v>
      </c>
      <c r="G24" s="16">
        <v>110</v>
      </c>
      <c r="H24" s="16"/>
      <c r="I24" s="16">
        <f t="shared" si="9"/>
        <v>736.1209999999999</v>
      </c>
      <c r="J24" s="16">
        <v>18.007</v>
      </c>
      <c r="K24" s="16">
        <v>653.06</v>
      </c>
      <c r="L24" s="16">
        <v>65.054</v>
      </c>
      <c r="M24" s="16"/>
      <c r="N24" s="16">
        <f t="shared" si="10"/>
        <v>179586.165</v>
      </c>
      <c r="O24" s="16">
        <v>4274.861</v>
      </c>
      <c r="P24" s="16">
        <v>158767.457</v>
      </c>
      <c r="Q24" s="17">
        <v>16543.847</v>
      </c>
      <c r="S24" s="18"/>
      <c r="T24" s="18"/>
      <c r="U24" s="18"/>
      <c r="V24" s="19"/>
    </row>
    <row r="25" spans="2:22" ht="29.25" customHeight="1" hidden="1">
      <c r="B25" s="8"/>
      <c r="C25" s="10" t="s">
        <v>14</v>
      </c>
      <c r="D25" s="16">
        <f t="shared" si="8"/>
        <v>1431</v>
      </c>
      <c r="E25" s="16">
        <v>23</v>
      </c>
      <c r="F25" s="16">
        <v>900</v>
      </c>
      <c r="G25" s="16">
        <v>508</v>
      </c>
      <c r="H25" s="16"/>
      <c r="I25" s="16">
        <f t="shared" si="9"/>
        <v>1183.6589999999999</v>
      </c>
      <c r="J25" s="16">
        <v>61.847</v>
      </c>
      <c r="K25" s="16">
        <v>841.834</v>
      </c>
      <c r="L25" s="16">
        <v>279.978</v>
      </c>
      <c r="M25" s="16"/>
      <c r="N25" s="16">
        <f t="shared" si="10"/>
        <v>307874.686</v>
      </c>
      <c r="O25" s="16">
        <v>17396.03</v>
      </c>
      <c r="P25" s="16">
        <v>220522.562</v>
      </c>
      <c r="Q25" s="17">
        <v>69956.094</v>
      </c>
      <c r="S25" s="18"/>
      <c r="T25" s="18"/>
      <c r="U25" s="18"/>
      <c r="V25" s="19"/>
    </row>
    <row r="26" spans="2:22" ht="29.25" customHeight="1" hidden="1">
      <c r="B26" s="8">
        <v>2003</v>
      </c>
      <c r="C26" s="10" t="s">
        <v>11</v>
      </c>
      <c r="D26" s="16">
        <f t="shared" si="8"/>
        <v>794</v>
      </c>
      <c r="E26" s="16">
        <v>33</v>
      </c>
      <c r="F26" s="16">
        <v>447</v>
      </c>
      <c r="G26" s="16">
        <v>314</v>
      </c>
      <c r="H26" s="16"/>
      <c r="I26" s="16">
        <f t="shared" si="9"/>
        <v>494.64</v>
      </c>
      <c r="J26" s="16">
        <v>43.764</v>
      </c>
      <c r="K26" s="16">
        <v>373.913</v>
      </c>
      <c r="L26" s="16">
        <v>76.963</v>
      </c>
      <c r="M26" s="16"/>
      <c r="N26" s="16">
        <f t="shared" si="10"/>
        <v>140549.208</v>
      </c>
      <c r="O26" s="16">
        <v>12482.254</v>
      </c>
      <c r="P26" s="16">
        <v>106587.838</v>
      </c>
      <c r="Q26" s="17">
        <v>21479.116</v>
      </c>
      <c r="S26" s="18"/>
      <c r="T26" s="18"/>
      <c r="U26" s="18"/>
      <c r="V26" s="18"/>
    </row>
    <row r="27" spans="2:22" ht="29.25" customHeight="1" hidden="1">
      <c r="B27" s="8"/>
      <c r="C27" s="10" t="s">
        <v>12</v>
      </c>
      <c r="D27" s="16">
        <f t="shared" si="8"/>
        <v>782</v>
      </c>
      <c r="E27" s="16">
        <v>38</v>
      </c>
      <c r="F27" s="16">
        <v>445</v>
      </c>
      <c r="G27" s="16">
        <v>299</v>
      </c>
      <c r="H27" s="16"/>
      <c r="I27" s="16">
        <f t="shared" si="9"/>
        <v>602.424</v>
      </c>
      <c r="J27" s="16">
        <v>109.502</v>
      </c>
      <c r="K27" s="16">
        <v>372.039</v>
      </c>
      <c r="L27" s="16">
        <v>120.883</v>
      </c>
      <c r="M27" s="16"/>
      <c r="N27" s="16">
        <f t="shared" si="10"/>
        <v>172194.893</v>
      </c>
      <c r="O27" s="16">
        <v>31375.029</v>
      </c>
      <c r="P27" s="16">
        <v>106339.274</v>
      </c>
      <c r="Q27" s="17">
        <v>34480.59</v>
      </c>
      <c r="S27" s="18"/>
      <c r="T27" s="18"/>
      <c r="U27" s="18"/>
      <c r="V27" s="18"/>
    </row>
    <row r="28" spans="2:22" ht="29.25" customHeight="1" hidden="1">
      <c r="B28" s="8"/>
      <c r="C28" s="10" t="s">
        <v>13</v>
      </c>
      <c r="D28" s="16">
        <f t="shared" si="8"/>
        <v>861</v>
      </c>
      <c r="E28" s="16">
        <v>30</v>
      </c>
      <c r="F28" s="16">
        <v>736</v>
      </c>
      <c r="G28" s="16">
        <v>95</v>
      </c>
      <c r="H28" s="16"/>
      <c r="I28" s="16">
        <f t="shared" si="9"/>
        <v>723.708</v>
      </c>
      <c r="J28" s="16">
        <v>102.713</v>
      </c>
      <c r="K28" s="16">
        <v>568.609</v>
      </c>
      <c r="L28" s="16">
        <v>52.386</v>
      </c>
      <c r="M28" s="16"/>
      <c r="N28" s="16">
        <f t="shared" si="10"/>
        <v>209072.11</v>
      </c>
      <c r="O28" s="16">
        <v>29568.166</v>
      </c>
      <c r="P28" s="16">
        <v>164322.465</v>
      </c>
      <c r="Q28" s="17">
        <v>15181.479</v>
      </c>
      <c r="S28" s="18"/>
      <c r="T28" s="18"/>
      <c r="U28" s="18"/>
      <c r="V28" s="18"/>
    </row>
    <row r="29" spans="2:22" ht="29.25" customHeight="1" hidden="1">
      <c r="B29" s="8"/>
      <c r="C29" s="10" t="s">
        <v>14</v>
      </c>
      <c r="D29" s="16">
        <f t="shared" si="8"/>
        <v>1017</v>
      </c>
      <c r="E29" s="16">
        <v>66</v>
      </c>
      <c r="F29" s="16">
        <v>838</v>
      </c>
      <c r="G29" s="16">
        <v>113</v>
      </c>
      <c r="H29" s="16"/>
      <c r="I29" s="16">
        <f t="shared" si="9"/>
        <v>1031.986</v>
      </c>
      <c r="J29" s="16">
        <v>65.216</v>
      </c>
      <c r="K29" s="16">
        <v>858.106</v>
      </c>
      <c r="L29" s="16">
        <v>108.664</v>
      </c>
      <c r="M29" s="16"/>
      <c r="N29" s="16">
        <f t="shared" si="10"/>
        <v>319442.22000000003</v>
      </c>
      <c r="O29" s="16">
        <v>18821.488</v>
      </c>
      <c r="P29" s="16">
        <v>266315.428</v>
      </c>
      <c r="Q29" s="17">
        <v>34305.304</v>
      </c>
      <c r="S29" s="18"/>
      <c r="T29" s="18"/>
      <c r="U29" s="18"/>
      <c r="V29" s="18"/>
    </row>
    <row r="30" spans="2:22" ht="29.25" customHeight="1" hidden="1">
      <c r="B30" s="8">
        <v>2004</v>
      </c>
      <c r="C30" s="10" t="s">
        <v>11</v>
      </c>
      <c r="D30" s="16">
        <f t="shared" si="8"/>
        <v>712</v>
      </c>
      <c r="E30" s="16">
        <v>17</v>
      </c>
      <c r="F30" s="16">
        <v>662</v>
      </c>
      <c r="G30" s="16">
        <v>33</v>
      </c>
      <c r="H30" s="16"/>
      <c r="I30" s="16">
        <f t="shared" si="9"/>
        <v>701.3309999999999</v>
      </c>
      <c r="J30" s="16">
        <v>30.915</v>
      </c>
      <c r="K30" s="16">
        <v>624.438</v>
      </c>
      <c r="L30" s="16">
        <v>45.978</v>
      </c>
      <c r="M30" s="16"/>
      <c r="N30" s="16">
        <f t="shared" si="10"/>
        <v>224778.821</v>
      </c>
      <c r="O30" s="16">
        <v>10069.965</v>
      </c>
      <c r="P30" s="16">
        <v>199675.972</v>
      </c>
      <c r="Q30" s="17">
        <v>15032.884</v>
      </c>
      <c r="S30" s="18"/>
      <c r="T30" s="18"/>
      <c r="U30" s="18"/>
      <c r="V30" s="18"/>
    </row>
    <row r="31" spans="2:22" ht="29.25" customHeight="1" hidden="1">
      <c r="B31" s="8"/>
      <c r="C31" s="10" t="s">
        <v>12</v>
      </c>
      <c r="D31" s="16">
        <f t="shared" si="8"/>
        <v>694</v>
      </c>
      <c r="E31" s="16">
        <v>12</v>
      </c>
      <c r="F31" s="16">
        <v>450</v>
      </c>
      <c r="G31" s="16">
        <v>232</v>
      </c>
      <c r="H31" s="16"/>
      <c r="I31" s="16">
        <f t="shared" si="9"/>
        <v>516.414</v>
      </c>
      <c r="J31" s="16">
        <v>43.2</v>
      </c>
      <c r="K31" s="16">
        <v>383.637</v>
      </c>
      <c r="L31" s="16">
        <v>89.577</v>
      </c>
      <c r="M31" s="16"/>
      <c r="N31" s="16">
        <f t="shared" si="10"/>
        <v>169873.334</v>
      </c>
      <c r="O31" s="16">
        <v>16096.313</v>
      </c>
      <c r="P31" s="16">
        <v>125438.012</v>
      </c>
      <c r="Q31" s="17">
        <v>28339.009</v>
      </c>
      <c r="S31" s="18"/>
      <c r="T31" s="18"/>
      <c r="U31" s="18"/>
      <c r="V31" s="18"/>
    </row>
    <row r="32" spans="2:22" ht="29.25" customHeight="1" hidden="1">
      <c r="B32" s="8"/>
      <c r="C32" s="10" t="s">
        <v>13</v>
      </c>
      <c r="D32" s="16">
        <f t="shared" si="8"/>
        <v>622</v>
      </c>
      <c r="E32" s="16">
        <v>14</v>
      </c>
      <c r="F32" s="16">
        <v>556</v>
      </c>
      <c r="G32" s="16">
        <v>52</v>
      </c>
      <c r="H32" s="16"/>
      <c r="I32" s="16">
        <f t="shared" si="9"/>
        <v>469.52500000000003</v>
      </c>
      <c r="J32" s="16">
        <v>27.692</v>
      </c>
      <c r="K32" s="16">
        <v>424.939</v>
      </c>
      <c r="L32" s="16">
        <v>16.894</v>
      </c>
      <c r="M32" s="16"/>
      <c r="N32" s="16">
        <f t="shared" si="10"/>
        <v>158792.042</v>
      </c>
      <c r="O32" s="16">
        <v>9744.464</v>
      </c>
      <c r="P32" s="16">
        <v>143700.055</v>
      </c>
      <c r="Q32" s="17">
        <v>5347.523</v>
      </c>
      <c r="S32" s="18"/>
      <c r="T32" s="18"/>
      <c r="U32" s="18"/>
      <c r="V32" s="18"/>
    </row>
    <row r="33" spans="2:22" ht="29.25" customHeight="1" hidden="1">
      <c r="B33" s="8"/>
      <c r="C33" s="10" t="s">
        <v>14</v>
      </c>
      <c r="D33" s="16">
        <f t="shared" si="8"/>
        <v>1108</v>
      </c>
      <c r="E33" s="16">
        <v>23</v>
      </c>
      <c r="F33" s="16">
        <v>873</v>
      </c>
      <c r="G33" s="16">
        <v>212</v>
      </c>
      <c r="H33" s="16"/>
      <c r="I33" s="16">
        <f t="shared" si="9"/>
        <v>879.5519999999999</v>
      </c>
      <c r="J33" s="16">
        <v>72.011</v>
      </c>
      <c r="K33" s="16">
        <v>709.626</v>
      </c>
      <c r="L33" s="16">
        <v>97.915</v>
      </c>
      <c r="M33" s="16"/>
      <c r="N33" s="16">
        <f t="shared" si="10"/>
        <v>306114.617</v>
      </c>
      <c r="O33" s="16">
        <v>25118.574</v>
      </c>
      <c r="P33" s="16">
        <v>247999.767</v>
      </c>
      <c r="Q33" s="17">
        <v>32996.276</v>
      </c>
      <c r="S33" s="18"/>
      <c r="T33" s="18"/>
      <c r="U33" s="18"/>
      <c r="V33" s="18"/>
    </row>
    <row r="34" spans="2:22" ht="29.25" customHeight="1" hidden="1">
      <c r="B34" s="8">
        <v>2005</v>
      </c>
      <c r="C34" s="10" t="s">
        <v>11</v>
      </c>
      <c r="D34" s="16">
        <f t="shared" si="8"/>
        <v>1024</v>
      </c>
      <c r="E34" s="16">
        <v>45</v>
      </c>
      <c r="F34" s="16">
        <v>793</v>
      </c>
      <c r="G34" s="16">
        <v>186</v>
      </c>
      <c r="H34" s="16"/>
      <c r="I34" s="16">
        <f t="shared" si="9"/>
        <v>1131.896</v>
      </c>
      <c r="J34" s="16">
        <v>98.079</v>
      </c>
      <c r="K34" s="16">
        <v>931.718</v>
      </c>
      <c r="L34" s="16">
        <v>102.099</v>
      </c>
      <c r="M34" s="16"/>
      <c r="N34" s="16">
        <f t="shared" si="10"/>
        <v>401111.199</v>
      </c>
      <c r="O34" s="16">
        <v>35943.919</v>
      </c>
      <c r="P34" s="16">
        <v>330620.373</v>
      </c>
      <c r="Q34" s="17">
        <v>34546.907</v>
      </c>
      <c r="S34" s="18"/>
      <c r="T34" s="18"/>
      <c r="U34" s="18"/>
      <c r="V34" s="18"/>
    </row>
    <row r="35" spans="2:22" ht="29.25" customHeight="1" hidden="1">
      <c r="B35" s="8"/>
      <c r="C35" s="10" t="s">
        <v>12</v>
      </c>
      <c r="D35" s="16">
        <f t="shared" si="8"/>
        <v>1527</v>
      </c>
      <c r="E35" s="16">
        <v>73</v>
      </c>
      <c r="F35" s="16">
        <v>1060</v>
      </c>
      <c r="G35" s="16">
        <v>394</v>
      </c>
      <c r="H35" s="16"/>
      <c r="I35" s="16">
        <f t="shared" si="9"/>
        <v>1031.373</v>
      </c>
      <c r="J35" s="16">
        <v>49.019</v>
      </c>
      <c r="K35" s="16">
        <v>842.949</v>
      </c>
      <c r="L35" s="16">
        <v>139.405</v>
      </c>
      <c r="M35" s="16"/>
      <c r="N35" s="16">
        <f t="shared" si="10"/>
        <v>374385.10699999996</v>
      </c>
      <c r="O35" s="16">
        <v>17791.995</v>
      </c>
      <c r="P35" s="16">
        <v>306909.355</v>
      </c>
      <c r="Q35" s="17">
        <v>49683.757</v>
      </c>
      <c r="S35" s="18"/>
      <c r="T35" s="18"/>
      <c r="U35" s="18"/>
      <c r="V35" s="18"/>
    </row>
    <row r="36" spans="2:22" ht="29.25" customHeight="1" hidden="1">
      <c r="B36" s="8"/>
      <c r="C36" s="10" t="s">
        <v>13</v>
      </c>
      <c r="D36" s="16">
        <f t="shared" si="8"/>
        <v>1114</v>
      </c>
      <c r="E36" s="16">
        <v>32</v>
      </c>
      <c r="F36" s="16">
        <v>967</v>
      </c>
      <c r="G36" s="16">
        <v>115</v>
      </c>
      <c r="H36" s="16"/>
      <c r="I36" s="16">
        <f t="shared" si="9"/>
        <v>1193.123</v>
      </c>
      <c r="J36" s="16">
        <v>46.62</v>
      </c>
      <c r="K36" s="16">
        <v>772.786</v>
      </c>
      <c r="L36" s="16">
        <v>373.717</v>
      </c>
      <c r="M36" s="16"/>
      <c r="N36" s="16">
        <f t="shared" si="10"/>
        <v>448321.753</v>
      </c>
      <c r="O36" s="16">
        <v>17634.925</v>
      </c>
      <c r="P36" s="16">
        <v>279492.168</v>
      </c>
      <c r="Q36" s="17">
        <v>151194.66</v>
      </c>
      <c r="S36" s="18"/>
      <c r="T36" s="18"/>
      <c r="U36" s="18"/>
      <c r="V36" s="18"/>
    </row>
    <row r="37" spans="2:22" ht="29.25" customHeight="1" hidden="1">
      <c r="B37" s="8"/>
      <c r="C37" s="10" t="s">
        <v>14</v>
      </c>
      <c r="D37" s="16">
        <f t="shared" si="8"/>
        <v>2123</v>
      </c>
      <c r="E37" s="16">
        <v>45</v>
      </c>
      <c r="F37" s="16">
        <v>1245</v>
      </c>
      <c r="G37" s="16">
        <v>833</v>
      </c>
      <c r="H37" s="16"/>
      <c r="I37" s="16">
        <f t="shared" si="9"/>
        <v>2265.163</v>
      </c>
      <c r="J37" s="16">
        <v>100.097</v>
      </c>
      <c r="K37" s="16">
        <v>1102.48</v>
      </c>
      <c r="L37" s="16">
        <v>1062.586</v>
      </c>
      <c r="M37" s="16"/>
      <c r="N37" s="16">
        <f t="shared" si="10"/>
        <v>885242.329</v>
      </c>
      <c r="O37" s="16">
        <v>37295.873</v>
      </c>
      <c r="P37" s="16">
        <v>411130.81</v>
      </c>
      <c r="Q37" s="17">
        <v>436815.646</v>
      </c>
      <c r="S37" s="18"/>
      <c r="T37" s="18"/>
      <c r="U37" s="18"/>
      <c r="V37" s="18"/>
    </row>
    <row r="38" spans="2:22" ht="29.25" customHeight="1" hidden="1">
      <c r="B38" s="8">
        <v>2006</v>
      </c>
      <c r="C38" s="10" t="s">
        <v>11</v>
      </c>
      <c r="D38" s="16">
        <f t="shared" si="8"/>
        <v>1307</v>
      </c>
      <c r="E38" s="16">
        <v>76</v>
      </c>
      <c r="F38" s="16">
        <v>990</v>
      </c>
      <c r="G38" s="16">
        <v>241</v>
      </c>
      <c r="H38" s="16"/>
      <c r="I38" s="16">
        <f t="shared" si="9"/>
        <v>1005.193</v>
      </c>
      <c r="J38" s="16">
        <v>63.856</v>
      </c>
      <c r="K38" s="16">
        <v>769.429</v>
      </c>
      <c r="L38" s="16">
        <v>171.908</v>
      </c>
      <c r="M38" s="16"/>
      <c r="N38" s="16">
        <f t="shared" si="10"/>
        <v>378809.124</v>
      </c>
      <c r="O38" s="16">
        <v>26002.485</v>
      </c>
      <c r="P38" s="16">
        <v>292175.972</v>
      </c>
      <c r="Q38" s="17">
        <v>60630.667</v>
      </c>
      <c r="S38" s="18"/>
      <c r="T38" s="18"/>
      <c r="U38" s="18"/>
      <c r="V38" s="18"/>
    </row>
    <row r="39" spans="2:22" ht="29.25" customHeight="1" hidden="1">
      <c r="B39" s="8"/>
      <c r="C39" s="10" t="s">
        <v>12</v>
      </c>
      <c r="D39" s="16">
        <f t="shared" si="8"/>
        <v>2191</v>
      </c>
      <c r="E39" s="16">
        <v>47</v>
      </c>
      <c r="F39" s="16">
        <v>1298</v>
      </c>
      <c r="G39" s="16">
        <v>846</v>
      </c>
      <c r="H39" s="16"/>
      <c r="I39" s="16">
        <f t="shared" si="9"/>
        <v>1606.7019999999998</v>
      </c>
      <c r="J39" s="16">
        <v>184.263</v>
      </c>
      <c r="K39" s="16">
        <v>1140.369</v>
      </c>
      <c r="L39" s="16">
        <v>282.07</v>
      </c>
      <c r="M39" s="16"/>
      <c r="N39" s="16">
        <f t="shared" si="10"/>
        <v>723106.745</v>
      </c>
      <c r="O39" s="16">
        <v>84219.726</v>
      </c>
      <c r="P39" s="16">
        <v>512172.967</v>
      </c>
      <c r="Q39" s="17">
        <v>126714.052</v>
      </c>
      <c r="S39" s="18"/>
      <c r="T39" s="18"/>
      <c r="U39" s="18"/>
      <c r="V39" s="18"/>
    </row>
    <row r="40" spans="2:22" ht="29.25" customHeight="1" hidden="1">
      <c r="B40" s="8"/>
      <c r="C40" s="10" t="s">
        <v>13</v>
      </c>
      <c r="D40" s="16">
        <f t="shared" si="8"/>
        <v>1871</v>
      </c>
      <c r="E40" s="16">
        <v>49</v>
      </c>
      <c r="F40" s="16">
        <v>1317</v>
      </c>
      <c r="G40" s="16">
        <v>505</v>
      </c>
      <c r="H40" s="16"/>
      <c r="I40" s="16">
        <f t="shared" si="9"/>
        <v>1550.367</v>
      </c>
      <c r="J40" s="16">
        <v>104.818</v>
      </c>
      <c r="K40" s="16">
        <v>1311.321</v>
      </c>
      <c r="L40" s="16">
        <v>134.228</v>
      </c>
      <c r="M40" s="16"/>
      <c r="N40" s="16">
        <f t="shared" si="10"/>
        <v>673588.101</v>
      </c>
      <c r="O40" s="16">
        <v>45251.407</v>
      </c>
      <c r="P40" s="16">
        <v>574582.786</v>
      </c>
      <c r="Q40" s="17">
        <v>53753.908</v>
      </c>
      <c r="S40" s="18"/>
      <c r="T40" s="18"/>
      <c r="U40" s="18"/>
      <c r="V40" s="18"/>
    </row>
    <row r="41" spans="2:22" ht="29.25" customHeight="1" hidden="1">
      <c r="B41" s="8"/>
      <c r="C41" s="10" t="s">
        <v>14</v>
      </c>
      <c r="D41" s="16">
        <f t="shared" si="8"/>
        <v>2181</v>
      </c>
      <c r="E41" s="16">
        <v>40</v>
      </c>
      <c r="F41" s="16">
        <v>1928</v>
      </c>
      <c r="G41" s="16">
        <v>213</v>
      </c>
      <c r="H41" s="16"/>
      <c r="I41" s="16">
        <f t="shared" si="9"/>
        <v>1639.319</v>
      </c>
      <c r="J41" s="16">
        <v>140.121</v>
      </c>
      <c r="K41" s="16">
        <v>1392.167</v>
      </c>
      <c r="L41" s="16">
        <v>107.031</v>
      </c>
      <c r="M41" s="16"/>
      <c r="N41" s="16">
        <f t="shared" si="10"/>
        <v>717212.9280000001</v>
      </c>
      <c r="O41" s="16">
        <v>63241.895</v>
      </c>
      <c r="P41" s="16">
        <v>606102.827</v>
      </c>
      <c r="Q41" s="17">
        <v>47868.206</v>
      </c>
      <c r="S41" s="18"/>
      <c r="T41" s="18"/>
      <c r="U41" s="18"/>
      <c r="V41" s="18"/>
    </row>
    <row r="42" spans="2:22" ht="29.25" customHeight="1" hidden="1">
      <c r="B42" s="8">
        <v>2007</v>
      </c>
      <c r="C42" s="10" t="s">
        <v>11</v>
      </c>
      <c r="D42" s="16">
        <f t="shared" si="8"/>
        <v>1355</v>
      </c>
      <c r="E42" s="16">
        <v>59</v>
      </c>
      <c r="F42" s="16">
        <v>1158</v>
      </c>
      <c r="G42" s="16">
        <v>138</v>
      </c>
      <c r="H42" s="16"/>
      <c r="I42" s="16">
        <f t="shared" si="9"/>
        <v>1031.953</v>
      </c>
      <c r="J42" s="16">
        <v>64.565</v>
      </c>
      <c r="K42" s="16">
        <v>870.901</v>
      </c>
      <c r="L42" s="16">
        <v>96.487</v>
      </c>
      <c r="M42" s="16"/>
      <c r="N42" s="16">
        <f t="shared" si="10"/>
        <v>481834.495</v>
      </c>
      <c r="O42" s="16">
        <v>30001.379</v>
      </c>
      <c r="P42" s="16">
        <v>406478.049</v>
      </c>
      <c r="Q42" s="17">
        <v>45355.067</v>
      </c>
      <c r="S42" s="18"/>
      <c r="T42" s="18"/>
      <c r="U42" s="18"/>
      <c r="V42" s="18"/>
    </row>
    <row r="43" spans="2:22" ht="29.25" customHeight="1" hidden="1">
      <c r="B43" s="8"/>
      <c r="C43" s="10" t="s">
        <v>12</v>
      </c>
      <c r="D43" s="16">
        <f t="shared" si="8"/>
        <v>1864</v>
      </c>
      <c r="E43" s="16">
        <v>65</v>
      </c>
      <c r="F43" s="16">
        <v>1593</v>
      </c>
      <c r="G43" s="16">
        <v>206</v>
      </c>
      <c r="H43" s="16"/>
      <c r="I43" s="16">
        <f t="shared" si="9"/>
        <v>1527.009</v>
      </c>
      <c r="J43" s="16">
        <v>118.95</v>
      </c>
      <c r="K43" s="16">
        <v>1300.008</v>
      </c>
      <c r="L43" s="16">
        <v>108.051</v>
      </c>
      <c r="M43" s="16"/>
      <c r="N43" s="16">
        <f t="shared" si="10"/>
        <v>744627.1050000001</v>
      </c>
      <c r="O43" s="16">
        <v>57804.125</v>
      </c>
      <c r="P43" s="16">
        <v>632191.68</v>
      </c>
      <c r="Q43" s="17">
        <v>54631.3</v>
      </c>
      <c r="S43" s="18"/>
      <c r="T43" s="18"/>
      <c r="U43" s="18"/>
      <c r="V43" s="18"/>
    </row>
    <row r="44" spans="2:22" ht="29.25" customHeight="1" hidden="1">
      <c r="B44" s="8"/>
      <c r="C44" s="10" t="s">
        <v>13</v>
      </c>
      <c r="D44" s="16">
        <f t="shared" si="8"/>
        <v>1370</v>
      </c>
      <c r="E44" s="16">
        <v>58</v>
      </c>
      <c r="F44" s="16">
        <v>1285</v>
      </c>
      <c r="G44" s="16">
        <v>27</v>
      </c>
      <c r="H44" s="16"/>
      <c r="I44" s="16">
        <f t="shared" si="9"/>
        <v>1151.3899999999999</v>
      </c>
      <c r="J44" s="16">
        <v>123.686</v>
      </c>
      <c r="K44" s="16">
        <v>996.848</v>
      </c>
      <c r="L44" s="16">
        <v>30.856</v>
      </c>
      <c r="M44" s="16"/>
      <c r="N44" s="16">
        <f t="shared" si="10"/>
        <v>544940.587</v>
      </c>
      <c r="O44" s="16">
        <v>57919.773</v>
      </c>
      <c r="P44" s="16">
        <v>473240.997</v>
      </c>
      <c r="Q44" s="17">
        <v>13779.817</v>
      </c>
      <c r="S44" s="18"/>
      <c r="T44" s="18"/>
      <c r="U44" s="18"/>
      <c r="V44" s="18"/>
    </row>
    <row r="45" spans="2:22" ht="29.25" customHeight="1" hidden="1">
      <c r="B45" s="8"/>
      <c r="C45" s="10" t="s">
        <v>14</v>
      </c>
      <c r="D45" s="16">
        <f t="shared" si="8"/>
        <v>1560</v>
      </c>
      <c r="E45" s="16">
        <v>55</v>
      </c>
      <c r="F45" s="16">
        <v>1459</v>
      </c>
      <c r="G45" s="16">
        <v>46</v>
      </c>
      <c r="H45" s="16"/>
      <c r="I45" s="16">
        <f t="shared" si="9"/>
        <v>2392.281</v>
      </c>
      <c r="J45" s="16">
        <v>226.172</v>
      </c>
      <c r="K45" s="16">
        <v>2096.744</v>
      </c>
      <c r="L45" s="16">
        <v>69.365</v>
      </c>
      <c r="M45" s="16"/>
      <c r="N45" s="16">
        <f t="shared" si="10"/>
        <v>1174054.891</v>
      </c>
      <c r="O45" s="16">
        <v>106421.086</v>
      </c>
      <c r="P45" s="16">
        <v>1035746.904</v>
      </c>
      <c r="Q45" s="17">
        <v>31886.901</v>
      </c>
      <c r="S45" s="18"/>
      <c r="T45" s="18"/>
      <c r="U45" s="18"/>
      <c r="V45" s="18"/>
    </row>
    <row r="46" spans="2:22" ht="29.25" customHeight="1" hidden="1">
      <c r="B46" s="8">
        <v>2008</v>
      </c>
      <c r="C46" s="10" t="s">
        <v>11</v>
      </c>
      <c r="D46" s="16">
        <f t="shared" si="8"/>
        <v>2124</v>
      </c>
      <c r="E46" s="16">
        <v>122</v>
      </c>
      <c r="F46" s="16">
        <v>1777</v>
      </c>
      <c r="G46" s="16">
        <v>225</v>
      </c>
      <c r="H46" s="16"/>
      <c r="I46" s="16">
        <f t="shared" si="9"/>
        <v>1911.169</v>
      </c>
      <c r="J46" s="16">
        <v>432.985</v>
      </c>
      <c r="K46" s="16">
        <v>1369.768</v>
      </c>
      <c r="L46" s="16">
        <v>108.416</v>
      </c>
      <c r="M46" s="16"/>
      <c r="N46" s="16">
        <f t="shared" si="10"/>
        <v>990360.475</v>
      </c>
      <c r="O46" s="16">
        <v>218092.625</v>
      </c>
      <c r="P46" s="16">
        <v>720145.477</v>
      </c>
      <c r="Q46" s="17">
        <v>52122.373</v>
      </c>
      <c r="S46" s="18"/>
      <c r="T46" s="18"/>
      <c r="U46" s="18"/>
      <c r="V46" s="18"/>
    </row>
    <row r="47" spans="2:22" ht="29.25" customHeight="1" hidden="1">
      <c r="B47" s="8"/>
      <c r="C47" s="10" t="s">
        <v>12</v>
      </c>
      <c r="D47" s="16">
        <f t="shared" si="8"/>
        <v>2018</v>
      </c>
      <c r="E47" s="16">
        <v>68</v>
      </c>
      <c r="F47" s="16">
        <v>1675</v>
      </c>
      <c r="G47" s="16">
        <v>275</v>
      </c>
      <c r="H47" s="16"/>
      <c r="I47" s="16">
        <f t="shared" si="9"/>
        <v>1920.92</v>
      </c>
      <c r="J47" s="16">
        <v>183.735</v>
      </c>
      <c r="K47" s="16">
        <v>1646.18</v>
      </c>
      <c r="L47" s="16">
        <v>91.005</v>
      </c>
      <c r="M47" s="16"/>
      <c r="N47" s="16">
        <f t="shared" si="10"/>
        <v>1085231.064</v>
      </c>
      <c r="O47" s="16">
        <v>102223.288</v>
      </c>
      <c r="P47" s="16">
        <v>932109.799</v>
      </c>
      <c r="Q47" s="17">
        <v>50897.977</v>
      </c>
      <c r="S47" s="18"/>
      <c r="T47" s="18"/>
      <c r="U47" s="18"/>
      <c r="V47" s="18"/>
    </row>
    <row r="48" spans="2:22" ht="29.25" customHeight="1" hidden="1">
      <c r="B48" s="8"/>
      <c r="C48" s="10" t="s">
        <v>13</v>
      </c>
      <c r="D48" s="16">
        <f t="shared" si="8"/>
        <v>1798</v>
      </c>
      <c r="E48" s="16">
        <v>75</v>
      </c>
      <c r="F48" s="16">
        <v>1607</v>
      </c>
      <c r="G48" s="16">
        <v>116</v>
      </c>
      <c r="H48" s="16"/>
      <c r="I48" s="16">
        <f t="shared" si="9"/>
        <v>1823.2520000000002</v>
      </c>
      <c r="J48" s="16">
        <v>213.942</v>
      </c>
      <c r="K48" s="16">
        <v>1452.111</v>
      </c>
      <c r="L48" s="16">
        <v>157.199</v>
      </c>
      <c r="M48" s="16"/>
      <c r="N48" s="16">
        <f t="shared" si="10"/>
        <v>961683.397</v>
      </c>
      <c r="O48" s="16">
        <v>116708.088</v>
      </c>
      <c r="P48" s="16">
        <v>766723.617</v>
      </c>
      <c r="Q48" s="17">
        <v>78251.692</v>
      </c>
      <c r="S48" s="18"/>
      <c r="T48" s="18"/>
      <c r="U48" s="18"/>
      <c r="V48" s="18"/>
    </row>
    <row r="49" spans="2:22" ht="29.25" customHeight="1" hidden="1">
      <c r="B49" s="8"/>
      <c r="C49" s="10" t="s">
        <v>14</v>
      </c>
      <c r="D49" s="16">
        <f t="shared" si="8"/>
        <v>1161</v>
      </c>
      <c r="E49" s="16">
        <v>97</v>
      </c>
      <c r="F49" s="16">
        <v>935</v>
      </c>
      <c r="G49" s="16">
        <v>129</v>
      </c>
      <c r="H49" s="16"/>
      <c r="I49" s="16">
        <f t="shared" si="9"/>
        <v>2182.877</v>
      </c>
      <c r="J49" s="16">
        <v>318.886</v>
      </c>
      <c r="K49" s="16">
        <v>1340.106</v>
      </c>
      <c r="L49" s="16">
        <v>523.885</v>
      </c>
      <c r="M49" s="16"/>
      <c r="N49" s="16">
        <f t="shared" si="10"/>
        <v>1089862.878</v>
      </c>
      <c r="O49" s="16">
        <v>165436.169</v>
      </c>
      <c r="P49" s="16">
        <v>668203.885</v>
      </c>
      <c r="Q49" s="17">
        <v>256222.824</v>
      </c>
      <c r="S49" s="18"/>
      <c r="T49" s="18"/>
      <c r="U49" s="18"/>
      <c r="V49" s="18"/>
    </row>
    <row r="50" spans="2:22" ht="29.25" customHeight="1" hidden="1">
      <c r="B50" s="8">
        <v>2009</v>
      </c>
      <c r="C50" s="10" t="s">
        <v>11</v>
      </c>
      <c r="D50" s="16">
        <f t="shared" si="8"/>
        <v>2194</v>
      </c>
      <c r="E50" s="16">
        <v>118</v>
      </c>
      <c r="F50" s="16">
        <v>1894</v>
      </c>
      <c r="G50" s="16">
        <v>182</v>
      </c>
      <c r="H50" s="16"/>
      <c r="I50" s="16">
        <f t="shared" si="9"/>
        <v>3477.988</v>
      </c>
      <c r="J50" s="16">
        <v>401.875</v>
      </c>
      <c r="K50" s="16">
        <v>2576.308</v>
      </c>
      <c r="L50" s="16">
        <v>499.805</v>
      </c>
      <c r="M50" s="16"/>
      <c r="N50" s="16">
        <f t="shared" si="10"/>
        <v>1714095.232</v>
      </c>
      <c r="O50" s="16">
        <v>203158.212</v>
      </c>
      <c r="P50" s="16">
        <v>1361994.583</v>
      </c>
      <c r="Q50" s="17">
        <v>148942.437</v>
      </c>
      <c r="S50" s="18"/>
      <c r="T50" s="18"/>
      <c r="U50" s="18"/>
      <c r="V50" s="18"/>
    </row>
    <row r="51" spans="2:22" ht="29.25" customHeight="1" hidden="1">
      <c r="B51" s="8"/>
      <c r="C51" s="10" t="s">
        <v>12</v>
      </c>
      <c r="D51" s="16">
        <f t="shared" si="8"/>
        <v>2325</v>
      </c>
      <c r="E51" s="16">
        <v>92</v>
      </c>
      <c r="F51" s="16">
        <v>1444</v>
      </c>
      <c r="G51" s="16">
        <v>789</v>
      </c>
      <c r="H51" s="16"/>
      <c r="I51" s="16">
        <f t="shared" si="9"/>
        <v>1713.297</v>
      </c>
      <c r="J51" s="16">
        <v>326.072</v>
      </c>
      <c r="K51" s="16">
        <v>1272.73</v>
      </c>
      <c r="L51" s="16">
        <v>114.495</v>
      </c>
      <c r="M51" s="16"/>
      <c r="N51" s="16">
        <f t="shared" si="10"/>
        <v>957691.065</v>
      </c>
      <c r="O51" s="16">
        <v>165796.227</v>
      </c>
      <c r="P51" s="16">
        <v>632944.683</v>
      </c>
      <c r="Q51" s="17">
        <v>158950.155</v>
      </c>
      <c r="S51" s="18"/>
      <c r="T51" s="18"/>
      <c r="U51" s="18"/>
      <c r="V51" s="18"/>
    </row>
    <row r="52" spans="2:22" ht="29.25" customHeight="1" hidden="1">
      <c r="B52" s="8"/>
      <c r="C52" s="10" t="s">
        <v>13</v>
      </c>
      <c r="D52" s="16">
        <f t="shared" si="8"/>
        <v>1164</v>
      </c>
      <c r="E52" s="16">
        <v>61</v>
      </c>
      <c r="F52" s="16">
        <v>1064</v>
      </c>
      <c r="G52" s="16">
        <v>39</v>
      </c>
      <c r="H52" s="16"/>
      <c r="I52" s="16">
        <f t="shared" si="9"/>
        <v>1629.3</v>
      </c>
      <c r="J52" s="16">
        <v>313.682</v>
      </c>
      <c r="K52" s="16">
        <v>1270.787</v>
      </c>
      <c r="L52" s="16">
        <v>44.831</v>
      </c>
      <c r="M52" s="16"/>
      <c r="N52" s="16">
        <f t="shared" si="10"/>
        <v>844657.8960000001</v>
      </c>
      <c r="O52" s="16">
        <v>161626.467</v>
      </c>
      <c r="P52" s="16">
        <v>660944.076</v>
      </c>
      <c r="Q52" s="17">
        <v>22087.353</v>
      </c>
      <c r="S52" s="18"/>
      <c r="T52" s="18"/>
      <c r="U52" s="18"/>
      <c r="V52" s="18"/>
    </row>
    <row r="53" spans="2:22" ht="29.25" customHeight="1" hidden="1">
      <c r="B53" s="8"/>
      <c r="C53" s="10" t="s">
        <v>14</v>
      </c>
      <c r="D53" s="16">
        <f t="shared" si="8"/>
        <v>1263</v>
      </c>
      <c r="E53" s="16">
        <v>53</v>
      </c>
      <c r="F53" s="16">
        <v>946</v>
      </c>
      <c r="G53" s="16">
        <v>264</v>
      </c>
      <c r="H53" s="16"/>
      <c r="I53" s="16">
        <f t="shared" si="9"/>
        <v>2403.175</v>
      </c>
      <c r="J53" s="16">
        <v>195.63</v>
      </c>
      <c r="K53" s="16">
        <v>2033.247</v>
      </c>
      <c r="L53" s="16">
        <v>174.298</v>
      </c>
      <c r="M53" s="16"/>
      <c r="N53" s="16">
        <f t="shared" si="10"/>
        <v>1218927.7980000002</v>
      </c>
      <c r="O53" s="16">
        <v>106201.977</v>
      </c>
      <c r="P53" s="16">
        <v>1021452.812</v>
      </c>
      <c r="Q53" s="17">
        <v>91273.009</v>
      </c>
      <c r="S53" s="18"/>
      <c r="T53" s="18"/>
      <c r="U53" s="18"/>
      <c r="V53" s="18"/>
    </row>
    <row r="54" spans="2:22" ht="29.25" customHeight="1" hidden="1">
      <c r="B54" s="8">
        <v>2010</v>
      </c>
      <c r="C54" s="10" t="s">
        <v>11</v>
      </c>
      <c r="D54" s="16">
        <f t="shared" si="8"/>
        <v>1388</v>
      </c>
      <c r="E54" s="16">
        <v>104</v>
      </c>
      <c r="F54" s="16">
        <v>1041</v>
      </c>
      <c r="G54" s="16">
        <v>243</v>
      </c>
      <c r="H54" s="16"/>
      <c r="I54" s="16">
        <f t="shared" si="9"/>
        <v>2355.467</v>
      </c>
      <c r="J54" s="16">
        <v>226.473</v>
      </c>
      <c r="K54" s="16">
        <v>1887.807</v>
      </c>
      <c r="L54" s="16">
        <v>241.187</v>
      </c>
      <c r="M54" s="16"/>
      <c r="N54" s="16">
        <f t="shared" si="10"/>
        <v>1235697.8220000002</v>
      </c>
      <c r="O54" s="16">
        <v>116974.048</v>
      </c>
      <c r="P54" s="16">
        <v>1003362.242</v>
      </c>
      <c r="Q54" s="17">
        <v>115361.532</v>
      </c>
      <c r="S54" s="18"/>
      <c r="T54" s="18"/>
      <c r="U54" s="18"/>
      <c r="V54" s="18"/>
    </row>
    <row r="55" spans="2:22" ht="29.25" customHeight="1" hidden="1">
      <c r="B55" s="8"/>
      <c r="C55" s="10" t="s">
        <v>12</v>
      </c>
      <c r="D55" s="16">
        <f t="shared" si="8"/>
        <v>1529</v>
      </c>
      <c r="E55" s="16">
        <v>102</v>
      </c>
      <c r="F55" s="16">
        <v>1199</v>
      </c>
      <c r="G55" s="16">
        <v>228</v>
      </c>
      <c r="H55" s="16"/>
      <c r="I55" s="16">
        <f t="shared" si="9"/>
        <v>2372.957</v>
      </c>
      <c r="J55" s="16">
        <v>490.441</v>
      </c>
      <c r="K55" s="16">
        <v>1754.696</v>
      </c>
      <c r="L55" s="16">
        <v>127.82</v>
      </c>
      <c r="M55" s="16"/>
      <c r="N55" s="16">
        <f t="shared" si="10"/>
        <v>1257672.23</v>
      </c>
      <c r="O55" s="16">
        <v>268973.644</v>
      </c>
      <c r="P55" s="16">
        <v>922699.437</v>
      </c>
      <c r="Q55" s="17">
        <v>65999.149</v>
      </c>
      <c r="S55" s="18"/>
      <c r="T55" s="18"/>
      <c r="U55" s="18"/>
      <c r="V55" s="18"/>
    </row>
    <row r="56" spans="2:22" ht="29.25" customHeight="1" hidden="1">
      <c r="B56" s="8"/>
      <c r="C56" s="10" t="s">
        <v>13</v>
      </c>
      <c r="D56" s="16">
        <f t="shared" si="8"/>
        <v>1060</v>
      </c>
      <c r="E56" s="16">
        <v>63</v>
      </c>
      <c r="F56" s="16">
        <v>941</v>
      </c>
      <c r="G56" s="16">
        <v>56</v>
      </c>
      <c r="H56" s="16"/>
      <c r="I56" s="16">
        <f t="shared" si="9"/>
        <v>2150.4550000000004</v>
      </c>
      <c r="J56" s="16">
        <v>277.611</v>
      </c>
      <c r="K56" s="16">
        <v>1640.256</v>
      </c>
      <c r="L56" s="16">
        <v>232.588</v>
      </c>
      <c r="M56" s="16"/>
      <c r="N56" s="16">
        <f t="shared" si="10"/>
        <v>1163489.074</v>
      </c>
      <c r="O56" s="16">
        <v>150471.198</v>
      </c>
      <c r="P56" s="16">
        <v>890346.625</v>
      </c>
      <c r="Q56" s="17">
        <v>122671.251</v>
      </c>
      <c r="S56" s="18"/>
      <c r="T56" s="18"/>
      <c r="U56" s="18"/>
      <c r="V56" s="18"/>
    </row>
    <row r="57" spans="2:22" ht="29.25" customHeight="1" hidden="1">
      <c r="B57" s="8"/>
      <c r="C57" s="10" t="s">
        <v>14</v>
      </c>
      <c r="D57" s="16">
        <f t="shared" si="8"/>
        <v>1342</v>
      </c>
      <c r="E57" s="16">
        <v>86</v>
      </c>
      <c r="F57" s="16">
        <v>1107</v>
      </c>
      <c r="G57" s="16">
        <v>149</v>
      </c>
      <c r="H57" s="16"/>
      <c r="I57" s="16">
        <f t="shared" si="9"/>
        <v>2092.1730000000002</v>
      </c>
      <c r="J57" s="16">
        <v>158.374</v>
      </c>
      <c r="K57" s="16">
        <v>1858.833</v>
      </c>
      <c r="L57" s="16">
        <v>74.966</v>
      </c>
      <c r="M57" s="16"/>
      <c r="N57" s="16">
        <f t="shared" si="10"/>
        <v>1121102.233</v>
      </c>
      <c r="O57" s="16">
        <v>85713.239</v>
      </c>
      <c r="P57" s="16">
        <v>996723.943</v>
      </c>
      <c r="Q57" s="17">
        <v>38665.051</v>
      </c>
      <c r="S57" s="18"/>
      <c r="T57" s="18"/>
      <c r="U57" s="18"/>
      <c r="V57" s="18"/>
    </row>
    <row r="58" spans="2:22" ht="29.25" customHeight="1" hidden="1">
      <c r="B58" s="8">
        <v>2011</v>
      </c>
      <c r="C58" s="10" t="s">
        <v>11</v>
      </c>
      <c r="D58" s="16">
        <f t="shared" si="8"/>
        <v>1083</v>
      </c>
      <c r="E58" s="16">
        <v>90</v>
      </c>
      <c r="F58" s="16">
        <v>929</v>
      </c>
      <c r="G58" s="16">
        <v>64</v>
      </c>
      <c r="H58" s="16"/>
      <c r="I58" s="16">
        <f t="shared" si="9"/>
        <v>2282.073</v>
      </c>
      <c r="J58" s="16">
        <v>303.637</v>
      </c>
      <c r="K58" s="16">
        <v>1790.87</v>
      </c>
      <c r="L58" s="16">
        <v>187.566</v>
      </c>
      <c r="M58" s="16"/>
      <c r="N58" s="16">
        <f t="shared" si="10"/>
        <v>1306483.729</v>
      </c>
      <c r="O58" s="16">
        <v>174383.832</v>
      </c>
      <c r="P58" s="16">
        <v>1022704.165</v>
      </c>
      <c r="Q58" s="17">
        <v>109395.732</v>
      </c>
      <c r="S58" s="18"/>
      <c r="T58" s="18"/>
      <c r="U58" s="18"/>
      <c r="V58" s="18"/>
    </row>
    <row r="59" spans="2:22" ht="29.25" customHeight="1" hidden="1">
      <c r="B59" s="8"/>
      <c r="C59" s="10" t="s">
        <v>12</v>
      </c>
      <c r="D59" s="16">
        <f t="shared" si="8"/>
        <v>1403</v>
      </c>
      <c r="E59" s="16">
        <v>114</v>
      </c>
      <c r="F59" s="16">
        <v>1189</v>
      </c>
      <c r="G59" s="16">
        <v>100</v>
      </c>
      <c r="H59" s="16"/>
      <c r="I59" s="16">
        <f t="shared" si="9"/>
        <v>2556.0549999999994</v>
      </c>
      <c r="J59" s="16">
        <v>361.979</v>
      </c>
      <c r="K59" s="16">
        <v>2155.461</v>
      </c>
      <c r="L59" s="16">
        <v>38.615</v>
      </c>
      <c r="M59" s="16"/>
      <c r="N59" s="16">
        <f t="shared" si="10"/>
        <v>1484579.112</v>
      </c>
      <c r="O59" s="16">
        <v>208380.152</v>
      </c>
      <c r="P59" s="16">
        <v>1251303.815</v>
      </c>
      <c r="Q59" s="17">
        <v>24895.145</v>
      </c>
      <c r="S59" s="18"/>
      <c r="T59" s="18"/>
      <c r="U59" s="18"/>
      <c r="V59" s="18"/>
    </row>
    <row r="60" spans="2:22" ht="29.25" customHeight="1" hidden="1">
      <c r="B60" s="8"/>
      <c r="C60" s="10" t="s">
        <v>13</v>
      </c>
      <c r="D60" s="16">
        <f t="shared" si="8"/>
        <v>1316</v>
      </c>
      <c r="E60" s="16">
        <v>91</v>
      </c>
      <c r="F60" s="16">
        <v>1188</v>
      </c>
      <c r="G60" s="16">
        <v>37</v>
      </c>
      <c r="H60" s="16"/>
      <c r="I60" s="16">
        <f t="shared" si="9"/>
        <v>2277.3109999999997</v>
      </c>
      <c r="J60" s="16">
        <v>243.188</v>
      </c>
      <c r="K60" s="16">
        <v>2010.329</v>
      </c>
      <c r="L60" s="16">
        <v>23.794</v>
      </c>
      <c r="M60" s="16"/>
      <c r="N60" s="16">
        <f t="shared" si="10"/>
        <v>1408366.246</v>
      </c>
      <c r="O60" s="16">
        <v>154087.875</v>
      </c>
      <c r="P60" s="16">
        <v>1239978.49</v>
      </c>
      <c r="Q60" s="17">
        <v>14299.881</v>
      </c>
      <c r="S60" s="18"/>
      <c r="T60" s="18"/>
      <c r="U60" s="18"/>
      <c r="V60" s="18"/>
    </row>
    <row r="61" spans="2:22" ht="29.25" customHeight="1" hidden="1">
      <c r="B61" s="8"/>
      <c r="C61" s="10" t="s">
        <v>14</v>
      </c>
      <c r="D61" s="16">
        <f t="shared" si="8"/>
        <v>2184</v>
      </c>
      <c r="E61" s="16">
        <v>110</v>
      </c>
      <c r="F61" s="16">
        <v>1834</v>
      </c>
      <c r="G61" s="16">
        <v>240</v>
      </c>
      <c r="H61" s="16"/>
      <c r="I61" s="16">
        <f t="shared" si="9"/>
        <v>2932.1870000000004</v>
      </c>
      <c r="J61" s="16">
        <v>420.295</v>
      </c>
      <c r="K61" s="16">
        <v>2413.909</v>
      </c>
      <c r="L61" s="16">
        <v>97.983</v>
      </c>
      <c r="M61" s="16"/>
      <c r="N61" s="16">
        <f t="shared" si="10"/>
        <v>1878451.259</v>
      </c>
      <c r="O61" s="16">
        <v>271352.643</v>
      </c>
      <c r="P61" s="16">
        <v>1546363.989</v>
      </c>
      <c r="Q61" s="17">
        <v>60734.627</v>
      </c>
      <c r="S61" s="18"/>
      <c r="T61" s="18"/>
      <c r="U61" s="18"/>
      <c r="V61" s="18"/>
    </row>
    <row r="62" spans="2:22" s="40" customFormat="1" ht="29.25" customHeight="1" hidden="1">
      <c r="B62" s="36">
        <v>2012</v>
      </c>
      <c r="C62" s="37" t="s">
        <v>11</v>
      </c>
      <c r="D62" s="38">
        <f t="shared" si="8"/>
        <v>1212</v>
      </c>
      <c r="E62" s="38">
        <v>99</v>
      </c>
      <c r="F62" s="38">
        <v>1060</v>
      </c>
      <c r="G62" s="38">
        <v>53</v>
      </c>
      <c r="H62" s="38"/>
      <c r="I62" s="38">
        <f t="shared" si="9"/>
        <v>2504.75</v>
      </c>
      <c r="J62" s="38">
        <v>327.162</v>
      </c>
      <c r="K62" s="38">
        <v>2141.777</v>
      </c>
      <c r="L62" s="38">
        <v>35.811</v>
      </c>
      <c r="M62" s="38"/>
      <c r="N62" s="38">
        <f t="shared" si="10"/>
        <v>1601363.712</v>
      </c>
      <c r="O62" s="38">
        <v>210658.053</v>
      </c>
      <c r="P62" s="38">
        <v>1367543.156</v>
      </c>
      <c r="Q62" s="39">
        <v>23162.503</v>
      </c>
      <c r="S62" s="41"/>
      <c r="T62" s="41"/>
      <c r="U62" s="41"/>
      <c r="V62" s="41"/>
    </row>
    <row r="63" spans="2:22" ht="29.25" customHeight="1" hidden="1">
      <c r="B63" s="8"/>
      <c r="C63" s="10" t="s">
        <v>12</v>
      </c>
      <c r="D63" s="16">
        <f t="shared" si="8"/>
        <v>1518</v>
      </c>
      <c r="E63" s="16">
        <v>101</v>
      </c>
      <c r="F63" s="16">
        <v>1238</v>
      </c>
      <c r="G63" s="16">
        <v>179</v>
      </c>
      <c r="H63" s="16"/>
      <c r="I63" s="16">
        <f t="shared" si="9"/>
        <v>2555.379</v>
      </c>
      <c r="J63" s="16">
        <v>595.518</v>
      </c>
      <c r="K63" s="16">
        <v>1894.712</v>
      </c>
      <c r="L63" s="16">
        <v>65.149</v>
      </c>
      <c r="M63" s="16"/>
      <c r="N63" s="16">
        <f t="shared" si="10"/>
        <v>1655818.891</v>
      </c>
      <c r="O63" s="16">
        <v>398982.304</v>
      </c>
      <c r="P63" s="16">
        <v>1216075.862</v>
      </c>
      <c r="Q63" s="17">
        <v>40760.725</v>
      </c>
      <c r="S63" s="18"/>
      <c r="T63" s="18"/>
      <c r="U63" s="18"/>
      <c r="V63" s="18"/>
    </row>
    <row r="64" spans="2:22" ht="29.25" customHeight="1" hidden="1">
      <c r="B64" s="8"/>
      <c r="C64" s="10" t="s">
        <v>13</v>
      </c>
      <c r="D64" s="16">
        <f t="shared" si="8"/>
        <v>1279</v>
      </c>
      <c r="E64" s="16">
        <v>78</v>
      </c>
      <c r="F64" s="16">
        <v>1043</v>
      </c>
      <c r="G64" s="16">
        <v>158</v>
      </c>
      <c r="H64" s="16"/>
      <c r="I64" s="16">
        <f t="shared" si="9"/>
        <v>2257.559</v>
      </c>
      <c r="J64" s="16">
        <v>269.515</v>
      </c>
      <c r="K64" s="16">
        <v>1892.041</v>
      </c>
      <c r="L64" s="16">
        <v>96.003</v>
      </c>
      <c r="M64" s="16"/>
      <c r="N64" s="16">
        <f t="shared" si="10"/>
        <v>1411749.564</v>
      </c>
      <c r="O64" s="16">
        <v>172923.64</v>
      </c>
      <c r="P64" s="16">
        <v>1179268.096</v>
      </c>
      <c r="Q64" s="17">
        <v>59557.828</v>
      </c>
      <c r="S64" s="18"/>
      <c r="T64" s="18"/>
      <c r="U64" s="18"/>
      <c r="V64" s="18"/>
    </row>
    <row r="65" spans="2:22" ht="29.25" customHeight="1" hidden="1">
      <c r="B65" s="8"/>
      <c r="C65" s="10" t="s">
        <v>14</v>
      </c>
      <c r="D65" s="16">
        <f t="shared" si="8"/>
        <v>2490</v>
      </c>
      <c r="E65" s="16">
        <v>126</v>
      </c>
      <c r="F65" s="16">
        <v>2233</v>
      </c>
      <c r="G65" s="16">
        <v>131</v>
      </c>
      <c r="H65" s="16"/>
      <c r="I65" s="16">
        <f t="shared" si="9"/>
        <v>2877.6380000000004</v>
      </c>
      <c r="J65" s="16">
        <v>309.342</v>
      </c>
      <c r="K65" s="16">
        <v>2231.146</v>
      </c>
      <c r="L65" s="16">
        <v>337.15</v>
      </c>
      <c r="M65" s="16"/>
      <c r="N65" s="16">
        <f t="shared" si="10"/>
        <v>1821015.819</v>
      </c>
      <c r="O65" s="16">
        <v>188480.643</v>
      </c>
      <c r="P65" s="16">
        <v>1419252.702</v>
      </c>
      <c r="Q65" s="17">
        <v>213282.474</v>
      </c>
      <c r="S65" s="18"/>
      <c r="T65" s="18"/>
      <c r="U65" s="18"/>
      <c r="V65" s="18"/>
    </row>
    <row r="66" spans="2:22" ht="29.25" customHeight="1">
      <c r="B66" s="8">
        <v>2013</v>
      </c>
      <c r="C66" s="10" t="s">
        <v>11</v>
      </c>
      <c r="D66" s="42">
        <f aca="true" t="shared" si="11" ref="D66:D72">SUM(E66:G66)</f>
        <v>2203</v>
      </c>
      <c r="E66" s="42">
        <v>116</v>
      </c>
      <c r="F66" s="42">
        <v>1966</v>
      </c>
      <c r="G66" s="42">
        <v>121</v>
      </c>
      <c r="H66" s="16"/>
      <c r="I66" s="16">
        <f aca="true" t="shared" si="12" ref="I66:I72">SUM(J66:L66)</f>
        <v>2770.217</v>
      </c>
      <c r="J66" s="16">
        <v>283.829</v>
      </c>
      <c r="K66" s="16">
        <v>2435.618</v>
      </c>
      <c r="L66" s="16">
        <v>50.77</v>
      </c>
      <c r="M66" s="16"/>
      <c r="N66" s="16">
        <f aca="true" t="shared" si="13" ref="N66:N72">SUM(O66:Q66)</f>
        <v>1849902.5289999999</v>
      </c>
      <c r="O66" s="16">
        <v>187972.601</v>
      </c>
      <c r="P66" s="16">
        <v>1628086.373</v>
      </c>
      <c r="Q66" s="17">
        <v>33843.555</v>
      </c>
      <c r="S66" s="18"/>
      <c r="T66" s="18"/>
      <c r="U66" s="18"/>
      <c r="V66" s="18"/>
    </row>
    <row r="67" spans="2:22" ht="29.25" customHeight="1">
      <c r="B67" s="8"/>
      <c r="C67" s="10" t="s">
        <v>12</v>
      </c>
      <c r="D67" s="42">
        <f t="shared" si="11"/>
        <v>2235</v>
      </c>
      <c r="E67" s="42">
        <v>133</v>
      </c>
      <c r="F67" s="42">
        <v>2077</v>
      </c>
      <c r="G67" s="42">
        <v>25</v>
      </c>
      <c r="H67" s="16"/>
      <c r="I67" s="16">
        <f t="shared" si="12"/>
        <v>2679.0890000000004</v>
      </c>
      <c r="J67" s="16">
        <v>389.414</v>
      </c>
      <c r="K67" s="16">
        <v>2206.462</v>
      </c>
      <c r="L67" s="16">
        <v>83.213</v>
      </c>
      <c r="M67" s="16"/>
      <c r="N67" s="16">
        <f t="shared" si="13"/>
        <v>1785197.6339999998</v>
      </c>
      <c r="O67" s="16">
        <v>263161.083</v>
      </c>
      <c r="P67" s="16">
        <v>1459890.047</v>
      </c>
      <c r="Q67" s="17">
        <v>62146.504</v>
      </c>
      <c r="S67" s="18"/>
      <c r="T67" s="18"/>
      <c r="U67" s="18"/>
      <c r="V67" s="18"/>
    </row>
    <row r="68" spans="2:22" ht="29.25" customHeight="1">
      <c r="B68" s="8"/>
      <c r="C68" s="10" t="s">
        <v>13</v>
      </c>
      <c r="D68" s="42">
        <f t="shared" si="11"/>
        <v>2198</v>
      </c>
      <c r="E68" s="42">
        <v>181</v>
      </c>
      <c r="F68" s="42">
        <v>1988</v>
      </c>
      <c r="G68" s="42">
        <v>29</v>
      </c>
      <c r="H68" s="16"/>
      <c r="I68" s="16">
        <f t="shared" si="12"/>
        <v>2918.088</v>
      </c>
      <c r="J68" s="16">
        <v>338.394</v>
      </c>
      <c r="K68" s="16">
        <v>2538.803</v>
      </c>
      <c r="L68" s="16">
        <v>40.891</v>
      </c>
      <c r="M68" s="16"/>
      <c r="N68" s="16">
        <f t="shared" si="13"/>
        <v>1995780.947</v>
      </c>
      <c r="O68" s="16">
        <v>213225.535</v>
      </c>
      <c r="P68" s="16">
        <v>1754723.694</v>
      </c>
      <c r="Q68" s="17">
        <v>27831.718</v>
      </c>
      <c r="S68" s="18"/>
      <c r="T68" s="18"/>
      <c r="U68" s="18"/>
      <c r="V68" s="18"/>
    </row>
    <row r="69" spans="2:22" ht="29.25" customHeight="1">
      <c r="B69" s="8"/>
      <c r="C69" s="10" t="s">
        <v>14</v>
      </c>
      <c r="D69" s="42">
        <f t="shared" si="11"/>
        <v>2845</v>
      </c>
      <c r="E69" s="42">
        <v>181</v>
      </c>
      <c r="F69" s="42">
        <v>2640</v>
      </c>
      <c r="G69" s="42">
        <v>24</v>
      </c>
      <c r="H69" s="16"/>
      <c r="I69" s="16">
        <f t="shared" si="12"/>
        <v>4412.64</v>
      </c>
      <c r="J69" s="16">
        <v>969.864</v>
      </c>
      <c r="K69" s="16">
        <v>3306.346</v>
      </c>
      <c r="L69" s="16">
        <v>136.43</v>
      </c>
      <c r="M69" s="16"/>
      <c r="N69" s="16">
        <f t="shared" si="13"/>
        <v>3171558.6410000003</v>
      </c>
      <c r="O69" s="16">
        <v>734404.853</v>
      </c>
      <c r="P69" s="16">
        <v>2334025.529</v>
      </c>
      <c r="Q69" s="17">
        <v>103128.259</v>
      </c>
      <c r="S69" s="18"/>
      <c r="T69" s="18"/>
      <c r="U69" s="18"/>
      <c r="V69" s="18"/>
    </row>
    <row r="70" spans="2:22" ht="29.25" customHeight="1">
      <c r="B70" s="8">
        <v>2014</v>
      </c>
      <c r="C70" s="10" t="s">
        <v>11</v>
      </c>
      <c r="D70" s="42">
        <f t="shared" si="11"/>
        <v>3525</v>
      </c>
      <c r="E70" s="42">
        <v>225</v>
      </c>
      <c r="F70" s="42">
        <v>3185</v>
      </c>
      <c r="G70" s="42">
        <v>115</v>
      </c>
      <c r="H70" s="16"/>
      <c r="I70" s="16">
        <f t="shared" si="12"/>
        <v>5599.756</v>
      </c>
      <c r="J70" s="16">
        <v>663.565</v>
      </c>
      <c r="K70" s="16">
        <v>4704.016</v>
      </c>
      <c r="L70" s="16">
        <v>232.175</v>
      </c>
      <c r="M70" s="16"/>
      <c r="N70" s="16">
        <f t="shared" si="13"/>
        <v>4314102.908</v>
      </c>
      <c r="O70" s="16">
        <v>496262.656</v>
      </c>
      <c r="P70" s="16">
        <v>3636673.243</v>
      </c>
      <c r="Q70" s="17">
        <v>181167.009</v>
      </c>
      <c r="S70" s="18"/>
      <c r="T70" s="18"/>
      <c r="U70" s="18"/>
      <c r="V70" s="18"/>
    </row>
    <row r="71" spans="2:22" ht="29.25" customHeight="1">
      <c r="B71" s="8"/>
      <c r="C71" s="10" t="s">
        <v>12</v>
      </c>
      <c r="D71" s="42">
        <f t="shared" si="11"/>
        <v>2277</v>
      </c>
      <c r="E71" s="42">
        <v>166</v>
      </c>
      <c r="F71" s="42">
        <v>2091</v>
      </c>
      <c r="G71" s="42">
        <v>20</v>
      </c>
      <c r="H71" s="16"/>
      <c r="I71" s="16">
        <f t="shared" si="12"/>
        <v>2543.674</v>
      </c>
      <c r="J71" s="16">
        <v>418.473</v>
      </c>
      <c r="K71" s="16">
        <v>2103.499</v>
      </c>
      <c r="L71" s="16">
        <v>21.702</v>
      </c>
      <c r="M71" s="16"/>
      <c r="N71" s="16">
        <f t="shared" si="13"/>
        <v>1933898.789</v>
      </c>
      <c r="O71" s="16">
        <v>319102.831</v>
      </c>
      <c r="P71" s="16">
        <v>1600062.75</v>
      </c>
      <c r="Q71" s="17">
        <v>14733.208</v>
      </c>
      <c r="S71" s="18"/>
      <c r="T71" s="18"/>
      <c r="U71" s="18"/>
      <c r="V71" s="18"/>
    </row>
    <row r="72" spans="2:22" ht="29.25" customHeight="1">
      <c r="B72" s="8"/>
      <c r="C72" s="10" t="s">
        <v>13</v>
      </c>
      <c r="D72" s="42">
        <f t="shared" si="11"/>
        <v>2489</v>
      </c>
      <c r="E72" s="42">
        <v>135</v>
      </c>
      <c r="F72" s="42">
        <v>2278</v>
      </c>
      <c r="G72" s="42">
        <v>76</v>
      </c>
      <c r="H72" s="20"/>
      <c r="I72" s="16">
        <f t="shared" si="12"/>
        <v>2757.8760000000016</v>
      </c>
      <c r="J72" s="16">
        <v>575.4110000000001</v>
      </c>
      <c r="K72" s="16">
        <v>2107.4620000000014</v>
      </c>
      <c r="L72" s="16">
        <v>75.00299999999999</v>
      </c>
      <c r="M72" s="20"/>
      <c r="N72" s="16">
        <f t="shared" si="13"/>
        <v>2139323.1580000003</v>
      </c>
      <c r="O72" s="16">
        <v>469945.624</v>
      </c>
      <c r="P72" s="16">
        <v>1610894.0360000003</v>
      </c>
      <c r="Q72" s="16">
        <v>58483.49799999999</v>
      </c>
      <c r="S72" s="18"/>
      <c r="T72" s="18"/>
      <c r="U72" s="18"/>
      <c r="V72" s="18"/>
    </row>
    <row r="73" spans="2:22" ht="29.25" customHeight="1">
      <c r="B73" s="8"/>
      <c r="C73" s="10" t="s">
        <v>14</v>
      </c>
      <c r="D73" s="42">
        <v>1920</v>
      </c>
      <c r="E73" s="42">
        <v>158</v>
      </c>
      <c r="F73" s="42">
        <v>1073</v>
      </c>
      <c r="G73" s="42">
        <v>59</v>
      </c>
      <c r="H73" s="20"/>
      <c r="I73" s="43">
        <v>3389</v>
      </c>
      <c r="J73" s="16">
        <v>718</v>
      </c>
      <c r="K73" s="16">
        <v>2633</v>
      </c>
      <c r="L73" s="16">
        <v>38.88</v>
      </c>
      <c r="M73" s="20"/>
      <c r="N73" s="44">
        <v>2631892</v>
      </c>
      <c r="O73" s="16">
        <v>550196</v>
      </c>
      <c r="P73" s="16">
        <v>2051756</v>
      </c>
      <c r="Q73" s="16">
        <v>29938</v>
      </c>
      <c r="S73" s="18"/>
      <c r="T73" s="18"/>
      <c r="U73" s="18"/>
      <c r="V73" s="18"/>
    </row>
    <row r="74" spans="2:22" ht="29.25" customHeight="1">
      <c r="B74" s="8">
        <v>2015</v>
      </c>
      <c r="C74" s="10" t="s">
        <v>11</v>
      </c>
      <c r="D74" s="42">
        <v>2113</v>
      </c>
      <c r="E74" s="42">
        <v>184</v>
      </c>
      <c r="F74" s="42">
        <v>1836</v>
      </c>
      <c r="G74" s="42">
        <v>93</v>
      </c>
      <c r="H74" s="42"/>
      <c r="I74" s="42">
        <v>3308</v>
      </c>
      <c r="J74" s="42">
        <v>815</v>
      </c>
      <c r="K74" s="42">
        <v>2845</v>
      </c>
      <c r="L74" s="42">
        <v>147</v>
      </c>
      <c r="M74" s="42"/>
      <c r="N74" s="42">
        <v>3032698</v>
      </c>
      <c r="O74" s="42">
        <v>653664</v>
      </c>
      <c r="P74" s="42">
        <v>2270303</v>
      </c>
      <c r="Q74" s="42">
        <v>108729</v>
      </c>
      <c r="S74" s="18"/>
      <c r="T74" s="18"/>
      <c r="U74" s="18"/>
      <c r="V74" s="18"/>
    </row>
    <row r="75" spans="2:22" ht="29.25" customHeight="1">
      <c r="B75" s="8"/>
      <c r="C75" s="10" t="s">
        <v>12</v>
      </c>
      <c r="D75" s="42">
        <f>4708-D74</f>
        <v>2595</v>
      </c>
      <c r="E75" s="42">
        <f>378-E74</f>
        <v>194</v>
      </c>
      <c r="F75" s="42">
        <f>4003-F74</f>
        <v>2167</v>
      </c>
      <c r="G75" s="42">
        <f>327-G74</f>
        <v>234</v>
      </c>
      <c r="H75" s="42"/>
      <c r="I75" s="42">
        <f>8163-I74</f>
        <v>4855</v>
      </c>
      <c r="J75" s="42">
        <f>1361-J74</f>
        <v>546</v>
      </c>
      <c r="K75" s="42">
        <f>6568-K74</f>
        <v>3723</v>
      </c>
      <c r="L75" s="42">
        <f>233-L74</f>
        <v>86</v>
      </c>
      <c r="M75" s="42"/>
      <c r="N75" s="42">
        <f>6541980-N74</f>
        <v>3509282</v>
      </c>
      <c r="O75" s="42">
        <f>1107213-O74</f>
        <v>453549</v>
      </c>
      <c r="P75" s="42">
        <f>5257201-P74</f>
        <v>2986898</v>
      </c>
      <c r="Q75" s="42">
        <f>177565-Q74</f>
        <v>68836</v>
      </c>
      <c r="S75" s="18"/>
      <c r="T75" s="18"/>
      <c r="U75" s="18"/>
      <c r="V75" s="18"/>
    </row>
    <row r="76" spans="2:22" ht="29.25" customHeight="1">
      <c r="B76" s="8"/>
      <c r="C76" s="10" t="s">
        <v>13</v>
      </c>
      <c r="D76" s="42">
        <f>6744-D75-D74</f>
        <v>2036</v>
      </c>
      <c r="E76" s="42">
        <f>507-E75-E74</f>
        <v>129</v>
      </c>
      <c r="F76" s="42">
        <f>5724-F75-F74</f>
        <v>1721</v>
      </c>
      <c r="G76" s="42">
        <f>513-G75-G74</f>
        <v>186</v>
      </c>
      <c r="H76" s="42"/>
      <c r="I76" s="42">
        <f>12057-I75-I74</f>
        <v>3894</v>
      </c>
      <c r="J76" s="42">
        <f>1784-J75-J74</f>
        <v>423</v>
      </c>
      <c r="K76" s="42">
        <f>9905-K75-K74</f>
        <v>3337</v>
      </c>
      <c r="L76" s="42">
        <f>367-L75-L74</f>
        <v>134</v>
      </c>
      <c r="M76" s="42"/>
      <c r="N76" s="42">
        <f>9808301-N75-N74</f>
        <v>3266321</v>
      </c>
      <c r="O76" s="42">
        <f>1470725-O75-O74</f>
        <v>363512</v>
      </c>
      <c r="P76" s="42">
        <f>8053184-P75-P74</f>
        <v>2795983</v>
      </c>
      <c r="Q76" s="42">
        <f>284390-Q75-Q74</f>
        <v>106825</v>
      </c>
      <c r="S76" s="18"/>
      <c r="T76" s="18"/>
      <c r="U76" s="18"/>
      <c r="V76" s="18"/>
    </row>
    <row r="77" spans="2:22" ht="29.25" customHeight="1">
      <c r="B77" s="8"/>
      <c r="C77" s="10" t="s">
        <v>14</v>
      </c>
      <c r="D77" s="42">
        <f>+D20-D76-D75-D74</f>
        <v>1835</v>
      </c>
      <c r="E77" s="42">
        <f>+E20-E76-E75-E74</f>
        <v>162</v>
      </c>
      <c r="F77" s="42">
        <f>+F20-F76-F75-F74</f>
        <v>1622</v>
      </c>
      <c r="G77" s="42">
        <f>+G20-G76-G75-G74</f>
        <v>51</v>
      </c>
      <c r="H77" s="42"/>
      <c r="I77" s="42">
        <f>+I20-I76-I75-I74</f>
        <v>4633</v>
      </c>
      <c r="J77" s="42">
        <f>+J20-J76-J75-J74</f>
        <v>687</v>
      </c>
      <c r="K77" s="42">
        <f>+K20-K76-K75-K74</f>
        <v>3894</v>
      </c>
      <c r="L77" s="42">
        <f>+L20-L76-L75-L74</f>
        <v>52</v>
      </c>
      <c r="M77" s="42"/>
      <c r="N77" s="42">
        <f>+N20-N76-N75-N74</f>
        <v>3754268</v>
      </c>
      <c r="O77" s="42">
        <f>+O20-O76-O75-O74</f>
        <v>544988</v>
      </c>
      <c r="P77" s="42">
        <f>+P20-P76-P75-P74</f>
        <v>3175442</v>
      </c>
      <c r="Q77" s="42">
        <f>+Q20-Q76-Q75-Q74</f>
        <v>33838</v>
      </c>
      <c r="S77" s="18"/>
      <c r="T77" s="18"/>
      <c r="U77" s="18"/>
      <c r="V77" s="18"/>
    </row>
    <row r="78" spans="2:22" ht="29.25" customHeight="1">
      <c r="B78" s="8">
        <v>2016</v>
      </c>
      <c r="C78" s="10" t="s">
        <v>11</v>
      </c>
      <c r="D78" s="42">
        <v>1684</v>
      </c>
      <c r="E78" s="42">
        <v>158</v>
      </c>
      <c r="F78" s="42">
        <v>1438</v>
      </c>
      <c r="G78" s="42">
        <v>88</v>
      </c>
      <c r="H78" s="42"/>
      <c r="I78" s="42">
        <v>2849</v>
      </c>
      <c r="J78" s="42">
        <v>278</v>
      </c>
      <c r="K78" s="42">
        <v>2395</v>
      </c>
      <c r="L78" s="42">
        <v>175</v>
      </c>
      <c r="M78" s="42"/>
      <c r="N78" s="42">
        <v>2359597</v>
      </c>
      <c r="O78" s="42">
        <v>219342</v>
      </c>
      <c r="P78" s="42">
        <v>1995975</v>
      </c>
      <c r="Q78" s="42">
        <v>144278</v>
      </c>
      <c r="S78" s="18"/>
      <c r="T78" s="18"/>
      <c r="U78" s="18"/>
      <c r="V78" s="18"/>
    </row>
    <row r="79" spans="2:22" ht="29.25" customHeight="1">
      <c r="B79" s="8"/>
      <c r="C79" s="1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S79" s="18"/>
      <c r="T79" s="18"/>
      <c r="U79" s="18"/>
      <c r="V79" s="18"/>
    </row>
    <row r="80" spans="2:22" ht="29.25" customHeight="1">
      <c r="B80" s="8"/>
      <c r="C80" s="1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S80" s="18"/>
      <c r="T80" s="18"/>
      <c r="U80" s="18"/>
      <c r="V80" s="18"/>
    </row>
    <row r="81" spans="2:22" ht="29.25" customHeight="1">
      <c r="B81" s="8"/>
      <c r="C81" s="1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S81" s="18"/>
      <c r="T81" s="18"/>
      <c r="U81" s="18"/>
      <c r="V81" s="18"/>
    </row>
    <row r="82" spans="2:22" ht="29.25" customHeight="1">
      <c r="B82" s="8"/>
      <c r="C82" s="1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S82" s="18"/>
      <c r="T82" s="18"/>
      <c r="U82" s="18"/>
      <c r="V82" s="18"/>
    </row>
    <row r="83" spans="2:17" ht="29.25" customHeight="1">
      <c r="B83" s="8"/>
      <c r="C83" s="10"/>
      <c r="D83" s="20"/>
      <c r="H83" s="20"/>
      <c r="I83" s="49" t="s">
        <v>15</v>
      </c>
      <c r="J83" s="49"/>
      <c r="K83" s="49"/>
      <c r="L83" s="49"/>
      <c r="M83" s="20"/>
      <c r="N83" s="20"/>
      <c r="O83" s="20"/>
      <c r="P83" s="20"/>
      <c r="Q83" s="21"/>
    </row>
    <row r="84" spans="2:17" ht="29.25" customHeight="1">
      <c r="B84" s="8"/>
      <c r="C84" s="10"/>
      <c r="D84" s="20"/>
      <c r="E84" s="20"/>
      <c r="F84" s="20"/>
      <c r="G84" s="20"/>
      <c r="H84" s="20"/>
      <c r="I84" s="22"/>
      <c r="J84" s="22"/>
      <c r="K84" s="22"/>
      <c r="L84" s="22"/>
      <c r="M84" s="20"/>
      <c r="N84" s="20"/>
      <c r="O84" s="20"/>
      <c r="P84" s="20"/>
      <c r="Q84" s="21"/>
    </row>
    <row r="85" spans="2:17" ht="29.25" customHeight="1" hidden="1">
      <c r="B85" s="8">
        <v>2003</v>
      </c>
      <c r="C85" s="10"/>
      <c r="D85" s="23">
        <f aca="true" t="shared" si="14" ref="D85:G97">+D8/D7*100-100</f>
        <v>0.23215322112595516</v>
      </c>
      <c r="E85" s="23">
        <f t="shared" si="14"/>
        <v>68.68686868686868</v>
      </c>
      <c r="F85" s="23">
        <f t="shared" si="14"/>
        <v>8.73015873015872</v>
      </c>
      <c r="G85" s="23">
        <f t="shared" si="14"/>
        <v>-23.911028730305844</v>
      </c>
      <c r="H85" s="23"/>
      <c r="I85" s="23">
        <f aca="true" t="shared" si="15" ref="I85:L97">+I8/I7*100-100</f>
        <v>-17.54908384434789</v>
      </c>
      <c r="J85" s="23">
        <f t="shared" si="15"/>
        <v>42.976376480643125</v>
      </c>
      <c r="K85" s="23">
        <f t="shared" si="15"/>
        <v>-16.581225787378116</v>
      </c>
      <c r="L85" s="23">
        <f t="shared" si="15"/>
        <v>-43.101742637546614</v>
      </c>
      <c r="M85" s="23"/>
      <c r="N85" s="23">
        <f aca="true" t="shared" si="16" ref="N85:Q97">+N8/N7*100-100</f>
        <v>0.8970900953170826</v>
      </c>
      <c r="O85" s="23">
        <f t="shared" si="16"/>
        <v>73.81048398227153</v>
      </c>
      <c r="P85" s="23">
        <f t="shared" si="16"/>
        <v>1.9830002493759622</v>
      </c>
      <c r="Q85" s="24">
        <f t="shared" si="16"/>
        <v>-29.53987888647866</v>
      </c>
    </row>
    <row r="86" spans="2:17" ht="29.25" customHeight="1" hidden="1">
      <c r="B86" s="8">
        <v>2004</v>
      </c>
      <c r="C86" s="10"/>
      <c r="D86" s="23">
        <f t="shared" si="14"/>
        <v>-9.206716850028954</v>
      </c>
      <c r="E86" s="23">
        <f t="shared" si="14"/>
        <v>-60.47904191616767</v>
      </c>
      <c r="F86" s="23">
        <f t="shared" si="14"/>
        <v>3.041362530413622</v>
      </c>
      <c r="G86" s="23">
        <f t="shared" si="14"/>
        <v>-35.56638246041413</v>
      </c>
      <c r="H86" s="23"/>
      <c r="I86" s="23">
        <f t="shared" si="15"/>
        <v>-10.023142516820542</v>
      </c>
      <c r="J86" s="23">
        <f t="shared" si="15"/>
        <v>-45.883964569809606</v>
      </c>
      <c r="K86" s="23">
        <f t="shared" si="15"/>
        <v>-1.38203415433658</v>
      </c>
      <c r="L86" s="23">
        <f t="shared" si="15"/>
        <v>-30.24051535820962</v>
      </c>
      <c r="M86" s="23"/>
      <c r="N86" s="23">
        <f t="shared" si="16"/>
        <v>2.17535804999261</v>
      </c>
      <c r="O86" s="23">
        <f t="shared" si="16"/>
        <v>-33.841363209707424</v>
      </c>
      <c r="P86" s="23">
        <f t="shared" si="16"/>
        <v>11.381725300616651</v>
      </c>
      <c r="Q86" s="24">
        <f t="shared" si="16"/>
        <v>-22.505061311240055</v>
      </c>
    </row>
    <row r="87" spans="2:17" ht="29.25" customHeight="1" hidden="1">
      <c r="B87" s="8">
        <v>2005</v>
      </c>
      <c r="C87" s="10"/>
      <c r="D87" s="23">
        <f t="shared" si="14"/>
        <v>84.56632653061226</v>
      </c>
      <c r="E87" s="23">
        <f t="shared" si="14"/>
        <v>195.45454545454544</v>
      </c>
      <c r="F87" s="23">
        <f t="shared" si="14"/>
        <v>59.97638724911451</v>
      </c>
      <c r="G87" s="23">
        <f t="shared" si="14"/>
        <v>188.8468809073724</v>
      </c>
      <c r="H87" s="23"/>
      <c r="I87" s="23">
        <f t="shared" si="15"/>
        <v>119.0083691038958</v>
      </c>
      <c r="J87" s="23">
        <f t="shared" si="15"/>
        <v>69.03600317573552</v>
      </c>
      <c r="K87" s="23">
        <f t="shared" si="15"/>
        <v>70.34746854347904</v>
      </c>
      <c r="L87" s="23">
        <f t="shared" si="15"/>
        <v>570.1470658720901</v>
      </c>
      <c r="M87" s="23"/>
      <c r="N87" s="23">
        <f t="shared" si="16"/>
        <v>145.3654541898514</v>
      </c>
      <c r="O87" s="23">
        <f t="shared" si="16"/>
        <v>78.05657857938306</v>
      </c>
      <c r="P87" s="23">
        <f t="shared" si="16"/>
        <v>85.2855922811286</v>
      </c>
      <c r="Q87" s="24">
        <f t="shared" si="16"/>
        <v>722.658357956511</v>
      </c>
    </row>
    <row r="88" spans="2:17" ht="29.25" customHeight="1" hidden="1">
      <c r="B88" s="8">
        <v>2006</v>
      </c>
      <c r="C88" s="10"/>
      <c r="D88" s="23">
        <f t="shared" si="14"/>
        <v>30.442294402211473</v>
      </c>
      <c r="E88" s="23">
        <f t="shared" si="14"/>
        <v>8.717948717948715</v>
      </c>
      <c r="F88" s="23">
        <f t="shared" si="14"/>
        <v>36.11316113161132</v>
      </c>
      <c r="G88" s="23">
        <f t="shared" si="14"/>
        <v>18.128272251308914</v>
      </c>
      <c r="H88" s="23"/>
      <c r="I88" s="23">
        <f t="shared" si="15"/>
        <v>3.202423528721127</v>
      </c>
      <c r="J88" s="23">
        <f t="shared" si="15"/>
        <v>67.81239895852832</v>
      </c>
      <c r="K88" s="23">
        <f t="shared" si="15"/>
        <v>26.39371736412697</v>
      </c>
      <c r="L88" s="23">
        <f t="shared" si="15"/>
        <v>-58.562754834137664</v>
      </c>
      <c r="M88" s="23"/>
      <c r="N88" s="23">
        <f t="shared" si="16"/>
        <v>18.190873631827003</v>
      </c>
      <c r="O88" s="23">
        <f t="shared" si="16"/>
        <v>101.27186051235265</v>
      </c>
      <c r="P88" s="23">
        <f t="shared" si="16"/>
        <v>49.458307243775636</v>
      </c>
      <c r="Q88" s="24">
        <f t="shared" si="16"/>
        <v>-57.01439723318262</v>
      </c>
    </row>
    <row r="89" spans="2:17" ht="29.25" customHeight="1" hidden="1">
      <c r="B89" s="8">
        <v>2007</v>
      </c>
      <c r="C89" s="10"/>
      <c r="D89" s="23">
        <f t="shared" si="14"/>
        <v>-18.556291390728475</v>
      </c>
      <c r="E89" s="23">
        <f t="shared" si="14"/>
        <v>11.79245283018868</v>
      </c>
      <c r="F89" s="23">
        <f t="shared" si="14"/>
        <v>-0.6867883607446288</v>
      </c>
      <c r="G89" s="23">
        <f t="shared" si="14"/>
        <v>-76.89750692520775</v>
      </c>
      <c r="H89" s="23"/>
      <c r="I89" s="23">
        <f t="shared" si="15"/>
        <v>5.189137236901445</v>
      </c>
      <c r="J89" s="23">
        <f t="shared" si="15"/>
        <v>8.176522843154373</v>
      </c>
      <c r="K89" s="23">
        <f t="shared" si="15"/>
        <v>14.116076913505921</v>
      </c>
      <c r="L89" s="23">
        <f t="shared" si="15"/>
        <v>-56.164732314304324</v>
      </c>
      <c r="M89" s="23"/>
      <c r="N89" s="23">
        <f t="shared" si="16"/>
        <v>18.162518991356393</v>
      </c>
      <c r="O89" s="23">
        <f t="shared" si="16"/>
        <v>15.285084053457169</v>
      </c>
      <c r="P89" s="23">
        <f t="shared" si="16"/>
        <v>28.343238531195084</v>
      </c>
      <c r="Q89" s="24">
        <f t="shared" si="16"/>
        <v>-49.595223961221876</v>
      </c>
    </row>
    <row r="90" spans="2:17" ht="29.25" customHeight="1">
      <c r="B90" s="8">
        <v>2008</v>
      </c>
      <c r="C90" s="10"/>
      <c r="D90" s="23">
        <f t="shared" si="14"/>
        <v>15.482192226378274</v>
      </c>
      <c r="E90" s="23">
        <f t="shared" si="14"/>
        <v>52.74261603375527</v>
      </c>
      <c r="F90" s="23">
        <f t="shared" si="14"/>
        <v>9.080982711555947</v>
      </c>
      <c r="G90" s="23">
        <f t="shared" si="14"/>
        <v>78.65707434052757</v>
      </c>
      <c r="H90" s="23"/>
      <c r="I90" s="23">
        <f t="shared" si="15"/>
        <v>28.439937318858938</v>
      </c>
      <c r="J90" s="23">
        <f t="shared" si="15"/>
        <v>115.52422038610874</v>
      </c>
      <c r="K90" s="23">
        <f t="shared" si="15"/>
        <v>10.326980657805933</v>
      </c>
      <c r="L90" s="23">
        <f t="shared" si="15"/>
        <v>188.91845687904214</v>
      </c>
      <c r="M90" s="23"/>
      <c r="N90" s="23">
        <f t="shared" si="16"/>
        <v>40.11875592505237</v>
      </c>
      <c r="O90" s="23">
        <f t="shared" si="16"/>
        <v>138.93272257906807</v>
      </c>
      <c r="P90" s="23">
        <f t="shared" si="16"/>
        <v>21.177301912423772</v>
      </c>
      <c r="Q90" s="24">
        <f t="shared" si="16"/>
        <v>200.36773062513578</v>
      </c>
    </row>
    <row r="91" spans="2:17" ht="29.25" customHeight="1">
      <c r="B91" s="8">
        <v>2009</v>
      </c>
      <c r="C91" s="10"/>
      <c r="D91" s="23">
        <f t="shared" si="14"/>
        <v>-2.1827911561751847</v>
      </c>
      <c r="E91" s="23">
        <f t="shared" si="14"/>
        <v>-10.497237569060772</v>
      </c>
      <c r="F91" s="23">
        <f t="shared" si="14"/>
        <v>-10.777444110777452</v>
      </c>
      <c r="G91" s="23">
        <f t="shared" si="14"/>
        <v>71.00671140939599</v>
      </c>
      <c r="H91" s="23"/>
      <c r="I91" s="23">
        <f t="shared" si="15"/>
        <v>17.676747444380837</v>
      </c>
      <c r="J91" s="23">
        <f t="shared" si="15"/>
        <v>7.6300424166716</v>
      </c>
      <c r="K91" s="23">
        <f t="shared" si="15"/>
        <v>23.155454433543127</v>
      </c>
      <c r="L91" s="23">
        <f t="shared" si="15"/>
        <v>-5.346477305637109</v>
      </c>
      <c r="M91" s="23"/>
      <c r="N91" s="23">
        <f t="shared" si="16"/>
        <v>14.737433165831291</v>
      </c>
      <c r="O91" s="23">
        <f t="shared" si="16"/>
        <v>5.697092473349727</v>
      </c>
      <c r="P91" s="23">
        <f t="shared" si="16"/>
        <v>19.116243463314646</v>
      </c>
      <c r="Q91" s="24">
        <f t="shared" si="16"/>
        <v>-3.7124805940008514</v>
      </c>
    </row>
    <row r="92" spans="2:17" ht="29.25" customHeight="1">
      <c r="B92" s="8">
        <v>2010</v>
      </c>
      <c r="C92" s="10"/>
      <c r="D92" s="23">
        <f t="shared" si="14"/>
        <v>-23.42355312410021</v>
      </c>
      <c r="E92" s="23">
        <f t="shared" si="14"/>
        <v>9.567901234567898</v>
      </c>
      <c r="F92" s="23">
        <f t="shared" si="14"/>
        <v>-19.82049364248317</v>
      </c>
      <c r="G92" s="23">
        <f t="shared" si="14"/>
        <v>-46.93877551020408</v>
      </c>
      <c r="H92" s="23"/>
      <c r="I92" s="23">
        <f t="shared" si="15"/>
        <v>-2.739750383791417</v>
      </c>
      <c r="J92" s="23">
        <f t="shared" si="15"/>
        <v>-6.818297543198327</v>
      </c>
      <c r="K92" s="23">
        <f t="shared" si="15"/>
        <v>-0.16049048576610403</v>
      </c>
      <c r="L92" s="23">
        <f t="shared" si="15"/>
        <v>-18.821999234487876</v>
      </c>
      <c r="M92" s="23"/>
      <c r="N92" s="23">
        <f t="shared" si="16"/>
        <v>0.8993880117748887</v>
      </c>
      <c r="O92" s="23">
        <f t="shared" si="16"/>
        <v>-2.30074557453203</v>
      </c>
      <c r="P92" s="23">
        <f t="shared" si="16"/>
        <v>3.6927843230292865</v>
      </c>
      <c r="Q92" s="24">
        <f t="shared" si="16"/>
        <v>-18.648170951461154</v>
      </c>
    </row>
    <row r="93" spans="2:17" ht="29.25" customHeight="1">
      <c r="B93" s="8">
        <v>2011</v>
      </c>
      <c r="C93" s="10"/>
      <c r="D93" s="23">
        <f t="shared" si="14"/>
        <v>12.539951118631336</v>
      </c>
      <c r="E93" s="23">
        <f t="shared" si="14"/>
        <v>14.08450704225352</v>
      </c>
      <c r="F93" s="23">
        <f t="shared" si="14"/>
        <v>19.86940298507463</v>
      </c>
      <c r="G93" s="23">
        <f t="shared" si="14"/>
        <v>-34.76331360946746</v>
      </c>
      <c r="H93" s="23"/>
      <c r="I93" s="23">
        <f t="shared" si="15"/>
        <v>12.000532379034226</v>
      </c>
      <c r="J93" s="23">
        <f t="shared" si="15"/>
        <v>15.283212146076977</v>
      </c>
      <c r="K93" s="23">
        <f t="shared" si="15"/>
        <v>17.208726009550787</v>
      </c>
      <c r="L93" s="23">
        <f t="shared" si="15"/>
        <v>-48.569604218983955</v>
      </c>
      <c r="M93" s="23"/>
      <c r="N93" s="23">
        <f t="shared" si="16"/>
        <v>27.20656132037172</v>
      </c>
      <c r="O93" s="23">
        <f t="shared" si="16"/>
        <v>29.90881909588694</v>
      </c>
      <c r="P93" s="23">
        <f t="shared" si="16"/>
        <v>32.708496092189165</v>
      </c>
      <c r="Q93" s="24">
        <f t="shared" si="16"/>
        <v>-38.91822940267904</v>
      </c>
    </row>
    <row r="94" spans="2:17" ht="29.25" customHeight="1">
      <c r="B94" s="8">
        <v>2012</v>
      </c>
      <c r="C94" s="10"/>
      <c r="D94" s="23">
        <f t="shared" si="14"/>
        <v>8.569996658870707</v>
      </c>
      <c r="E94" s="23">
        <f t="shared" si="14"/>
        <v>-0.24691358024691112</v>
      </c>
      <c r="F94" s="23">
        <f t="shared" si="14"/>
        <v>8.443579766536956</v>
      </c>
      <c r="G94" s="23">
        <f t="shared" si="14"/>
        <v>18.14058956916101</v>
      </c>
      <c r="H94" s="23"/>
      <c r="I94" s="23">
        <f t="shared" si="15"/>
        <v>1.4699989828443165</v>
      </c>
      <c r="J94" s="23">
        <f t="shared" si="15"/>
        <v>12.97405234674018</v>
      </c>
      <c r="K94" s="23">
        <f t="shared" si="15"/>
        <v>-2.519458354623211</v>
      </c>
      <c r="L94" s="23">
        <f t="shared" si="15"/>
        <v>53.4992729007524</v>
      </c>
      <c r="M94" s="23"/>
      <c r="N94" s="23">
        <f t="shared" si="16"/>
        <v>6.779791910039677</v>
      </c>
      <c r="O94" s="23">
        <f t="shared" si="16"/>
        <v>20.148382939841667</v>
      </c>
      <c r="P94" s="23">
        <f t="shared" si="16"/>
        <v>2.4067375962744535</v>
      </c>
      <c r="Q94" s="24">
        <f t="shared" si="16"/>
        <v>60.88040635874145</v>
      </c>
    </row>
    <row r="95" spans="2:17" ht="29.25" customHeight="1">
      <c r="B95" s="8">
        <v>2013</v>
      </c>
      <c r="C95" s="10"/>
      <c r="D95" s="23">
        <f t="shared" si="14"/>
        <v>45.883982151100156</v>
      </c>
      <c r="E95" s="23">
        <f t="shared" si="14"/>
        <v>51.237623762376245</v>
      </c>
      <c r="F95" s="23">
        <f t="shared" si="14"/>
        <v>55.561535701471115</v>
      </c>
      <c r="G95" s="23">
        <f t="shared" si="14"/>
        <v>-61.8042226487524</v>
      </c>
      <c r="H95" s="23"/>
      <c r="I95" s="23">
        <f t="shared" si="15"/>
        <v>25.351891641326603</v>
      </c>
      <c r="J95" s="23">
        <f t="shared" si="15"/>
        <v>31.964846687094592</v>
      </c>
      <c r="K95" s="23">
        <f t="shared" si="15"/>
        <v>28.52506643646143</v>
      </c>
      <c r="L95" s="23">
        <f t="shared" si="15"/>
        <v>-41.71570435469649</v>
      </c>
      <c r="M95" s="23"/>
      <c r="N95" s="23">
        <f t="shared" si="16"/>
        <v>35.631899823981115</v>
      </c>
      <c r="O95" s="23">
        <f t="shared" si="16"/>
        <v>44.04735007857107</v>
      </c>
      <c r="P95" s="23">
        <f t="shared" si="16"/>
        <v>38.48961814657454</v>
      </c>
      <c r="Q95" s="24">
        <f t="shared" si="16"/>
        <v>-32.608487623348054</v>
      </c>
    </row>
    <row r="96" spans="2:17" ht="29.25" customHeight="1">
      <c r="B96" s="8">
        <v>2014</v>
      </c>
      <c r="C96" s="10"/>
      <c r="D96" s="23">
        <f t="shared" si="14"/>
        <v>7.6996097458074075</v>
      </c>
      <c r="E96" s="23">
        <f t="shared" si="14"/>
        <v>11.94762684124386</v>
      </c>
      <c r="F96" s="23">
        <f t="shared" si="14"/>
        <v>-0.5074385883981165</v>
      </c>
      <c r="G96" s="23">
        <f t="shared" si="14"/>
        <v>35.678391959799</v>
      </c>
      <c r="H96" s="23"/>
      <c r="I96" s="23">
        <f t="shared" si="15"/>
        <v>11.817433349551365</v>
      </c>
      <c r="J96" s="23">
        <f t="shared" si="15"/>
        <v>19.881292010450665</v>
      </c>
      <c r="K96" s="23">
        <f t="shared" si="15"/>
        <v>10.11466422636525</v>
      </c>
      <c r="L96" s="23">
        <f t="shared" si="15"/>
        <v>18.135327525505616</v>
      </c>
      <c r="M96" s="23"/>
      <c r="N96" s="23">
        <f t="shared" si="16"/>
        <v>25.183666877676302</v>
      </c>
      <c r="O96" s="23">
        <f t="shared" si="16"/>
        <v>31.223495637511604</v>
      </c>
      <c r="P96" s="23">
        <f t="shared" si="16"/>
        <v>24.003430975242026</v>
      </c>
      <c r="Q96" s="24">
        <f t="shared" si="16"/>
        <v>25.279431548536934</v>
      </c>
    </row>
    <row r="97" spans="2:17" ht="29.25" customHeight="1">
      <c r="B97" s="8">
        <v>2015</v>
      </c>
      <c r="C97" s="10"/>
      <c r="D97" s="23">
        <f t="shared" si="14"/>
        <v>-15.98276368622075</v>
      </c>
      <c r="E97" s="23">
        <f t="shared" si="14"/>
        <v>-2.192982456140342</v>
      </c>
      <c r="F97" s="23">
        <f t="shared" si="14"/>
        <v>-14.848730729106293</v>
      </c>
      <c r="G97" s="23">
        <f t="shared" si="14"/>
        <v>108.88888888888891</v>
      </c>
      <c r="H97" s="23"/>
      <c r="I97" s="23">
        <f t="shared" si="15"/>
        <v>16.79246056732444</v>
      </c>
      <c r="J97" s="23">
        <f t="shared" si="15"/>
        <v>4.022439547218241</v>
      </c>
      <c r="K97" s="23">
        <f t="shared" si="15"/>
        <v>19.492790815222435</v>
      </c>
      <c r="L97" s="23">
        <f t="shared" si="15"/>
        <v>13.932999782466823</v>
      </c>
      <c r="M97" s="23"/>
      <c r="N97" s="23">
        <f t="shared" si="16"/>
        <v>23.081060827348594</v>
      </c>
      <c r="O97" s="23">
        <f t="shared" si="16"/>
        <v>9.817771226275568</v>
      </c>
      <c r="P97" s="23">
        <f t="shared" si="16"/>
        <v>26.17304118969352</v>
      </c>
      <c r="Q97" s="24">
        <f t="shared" si="16"/>
        <v>11.925323748135114</v>
      </c>
    </row>
    <row r="98" spans="2:17" ht="29.25" customHeight="1">
      <c r="B98" s="8"/>
      <c r="C98" s="10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4"/>
    </row>
    <row r="99" spans="2:17" ht="29.25" customHeight="1" hidden="1">
      <c r="B99" s="8">
        <v>2003</v>
      </c>
      <c r="C99" s="10" t="s">
        <v>11</v>
      </c>
      <c r="D99" s="23">
        <f aca="true" t="shared" si="17" ref="D99:G118">+D26/D22*100-100</f>
        <v>27.652733118971057</v>
      </c>
      <c r="E99" s="23">
        <f t="shared" si="17"/>
        <v>65</v>
      </c>
      <c r="F99" s="23">
        <f t="shared" si="17"/>
        <v>14.030612244897966</v>
      </c>
      <c r="G99" s="23">
        <f t="shared" si="17"/>
        <v>49.52380952380952</v>
      </c>
      <c r="H99" s="20"/>
      <c r="I99" s="23">
        <f aca="true" t="shared" si="18" ref="I99:L118">+I26/I22*100-100</f>
        <v>-42.210970148643426</v>
      </c>
      <c r="J99" s="23">
        <f t="shared" si="18"/>
        <v>-52.136490403018534</v>
      </c>
      <c r="K99" s="23">
        <f t="shared" si="18"/>
        <v>-45.59516586422689</v>
      </c>
      <c r="L99" s="23">
        <f t="shared" si="18"/>
        <v>-0.3418493532055038</v>
      </c>
      <c r="M99" s="20"/>
      <c r="N99" s="23">
        <f aca="true" t="shared" si="19" ref="N99:Q118">+N26/N22*100-100</f>
        <v>-25.474672540069704</v>
      </c>
      <c r="O99" s="23">
        <f t="shared" si="19"/>
        <v>-34.05200149053603</v>
      </c>
      <c r="P99" s="23">
        <f t="shared" si="19"/>
        <v>-30.83629133310538</v>
      </c>
      <c r="Q99" s="24">
        <f t="shared" si="19"/>
        <v>38.079352867180205</v>
      </c>
    </row>
    <row r="100" spans="2:17" ht="29.25" customHeight="1" hidden="1">
      <c r="B100" s="8"/>
      <c r="C100" s="10" t="s">
        <v>12</v>
      </c>
      <c r="D100" s="23">
        <f t="shared" si="17"/>
        <v>-1.7587939698492505</v>
      </c>
      <c r="E100" s="23">
        <f t="shared" si="17"/>
        <v>5.555555555555557</v>
      </c>
      <c r="F100" s="23">
        <f t="shared" si="17"/>
        <v>-12.573673870333991</v>
      </c>
      <c r="G100" s="23">
        <f t="shared" si="17"/>
        <v>19.12350597609563</v>
      </c>
      <c r="H100" s="25"/>
      <c r="I100" s="23">
        <f t="shared" si="18"/>
        <v>-11.955406546959637</v>
      </c>
      <c r="J100" s="23">
        <f t="shared" si="18"/>
        <v>105.21364317841079</v>
      </c>
      <c r="K100" s="23">
        <f t="shared" si="18"/>
        <v>-11.913618100327454</v>
      </c>
      <c r="L100" s="23">
        <f t="shared" si="18"/>
        <v>-42.025044482492355</v>
      </c>
      <c r="M100" s="25"/>
      <c r="N100" s="23">
        <f t="shared" si="19"/>
        <v>9.173924253392116</v>
      </c>
      <c r="O100" s="23">
        <f t="shared" si="19"/>
        <v>151.5037021711543</v>
      </c>
      <c r="P100" s="23">
        <f t="shared" si="19"/>
        <v>8.896435638853745</v>
      </c>
      <c r="Q100" s="24">
        <f t="shared" si="19"/>
        <v>-27.55960641505014</v>
      </c>
    </row>
    <row r="101" spans="2:17" ht="29.25" customHeight="1" hidden="1">
      <c r="B101" s="8"/>
      <c r="C101" s="10" t="s">
        <v>13</v>
      </c>
      <c r="D101" s="23">
        <f t="shared" si="17"/>
        <v>44.22110552763817</v>
      </c>
      <c r="E101" s="23">
        <f t="shared" si="17"/>
        <v>50</v>
      </c>
      <c r="F101" s="23">
        <f t="shared" si="17"/>
        <v>57.6017130620985</v>
      </c>
      <c r="G101" s="23">
        <f t="shared" si="17"/>
        <v>-13.63636363636364</v>
      </c>
      <c r="H101" s="25"/>
      <c r="I101" s="23">
        <f t="shared" si="18"/>
        <v>-1.6862716863124234</v>
      </c>
      <c r="J101" s="23">
        <f t="shared" si="18"/>
        <v>470.40595324040635</v>
      </c>
      <c r="K101" s="23">
        <f t="shared" si="18"/>
        <v>-12.931583621719284</v>
      </c>
      <c r="L101" s="23">
        <f t="shared" si="18"/>
        <v>-19.473053155839764</v>
      </c>
      <c r="M101" s="25"/>
      <c r="N101" s="23">
        <f t="shared" si="19"/>
        <v>16.418828811228295</v>
      </c>
      <c r="O101" s="23">
        <f t="shared" si="19"/>
        <v>591.6754954137691</v>
      </c>
      <c r="P101" s="23">
        <f t="shared" si="19"/>
        <v>3.4988328873970715</v>
      </c>
      <c r="Q101" s="24">
        <f t="shared" si="19"/>
        <v>-8.23489240440874</v>
      </c>
    </row>
    <row r="102" spans="2:17" ht="29.25" customHeight="1" hidden="1">
      <c r="B102" s="8"/>
      <c r="C102" s="10" t="s">
        <v>14</v>
      </c>
      <c r="D102" s="23">
        <f t="shared" si="17"/>
        <v>-28.930817610062903</v>
      </c>
      <c r="E102" s="23">
        <f t="shared" si="17"/>
        <v>186.95652173913044</v>
      </c>
      <c r="F102" s="23">
        <f t="shared" si="17"/>
        <v>-6.888888888888886</v>
      </c>
      <c r="G102" s="23">
        <f t="shared" si="17"/>
        <v>-77.75590551181102</v>
      </c>
      <c r="H102" s="25"/>
      <c r="I102" s="23">
        <f t="shared" si="18"/>
        <v>-12.813910087280192</v>
      </c>
      <c r="J102" s="23">
        <f t="shared" si="18"/>
        <v>5.447313531780026</v>
      </c>
      <c r="K102" s="23">
        <f t="shared" si="18"/>
        <v>1.9329226427062736</v>
      </c>
      <c r="L102" s="23">
        <f t="shared" si="18"/>
        <v>-61.18837908692826</v>
      </c>
      <c r="M102" s="25"/>
      <c r="N102" s="23">
        <f t="shared" si="19"/>
        <v>3.7572215339588126</v>
      </c>
      <c r="O102" s="23">
        <f t="shared" si="19"/>
        <v>8.194156942704751</v>
      </c>
      <c r="P102" s="23">
        <f t="shared" si="19"/>
        <v>20.76561490338571</v>
      </c>
      <c r="Q102" s="24">
        <f t="shared" si="19"/>
        <v>-50.961664612092264</v>
      </c>
    </row>
    <row r="103" spans="2:17" ht="29.25" customHeight="1" hidden="1">
      <c r="B103" s="8">
        <v>2004</v>
      </c>
      <c r="C103" s="10" t="s">
        <v>11</v>
      </c>
      <c r="D103" s="23">
        <f t="shared" si="17"/>
        <v>-10.327455919395462</v>
      </c>
      <c r="E103" s="23">
        <f t="shared" si="17"/>
        <v>-48.484848484848484</v>
      </c>
      <c r="F103" s="23">
        <f t="shared" si="17"/>
        <v>48.09843400447426</v>
      </c>
      <c r="G103" s="23">
        <f t="shared" si="17"/>
        <v>-89.49044585987261</v>
      </c>
      <c r="H103" s="25"/>
      <c r="I103" s="23">
        <f t="shared" si="18"/>
        <v>41.78614750121298</v>
      </c>
      <c r="J103" s="23">
        <f t="shared" si="18"/>
        <v>-29.359747737866755</v>
      </c>
      <c r="K103" s="23">
        <f t="shared" si="18"/>
        <v>67.00087988382325</v>
      </c>
      <c r="L103" s="23">
        <f t="shared" si="18"/>
        <v>-40.259605264867524</v>
      </c>
      <c r="M103" s="25"/>
      <c r="N103" s="23">
        <f t="shared" si="19"/>
        <v>59.928913295619566</v>
      </c>
      <c r="O103" s="23">
        <f t="shared" si="19"/>
        <v>-19.32574837845793</v>
      </c>
      <c r="P103" s="23">
        <f t="shared" si="19"/>
        <v>87.33466758186802</v>
      </c>
      <c r="Q103" s="24">
        <f t="shared" si="19"/>
        <v>-30.011626176794252</v>
      </c>
    </row>
    <row r="104" spans="2:17" ht="29.25" customHeight="1" hidden="1">
      <c r="B104" s="8"/>
      <c r="C104" s="10" t="s">
        <v>12</v>
      </c>
      <c r="D104" s="23">
        <f t="shared" si="17"/>
        <v>-11.253196930946302</v>
      </c>
      <c r="E104" s="23">
        <f t="shared" si="17"/>
        <v>-68.42105263157895</v>
      </c>
      <c r="F104" s="23">
        <f t="shared" si="17"/>
        <v>1.1235955056179847</v>
      </c>
      <c r="G104" s="23">
        <f t="shared" si="17"/>
        <v>-22.408026755852845</v>
      </c>
      <c r="H104" s="25"/>
      <c r="I104" s="23">
        <f t="shared" si="18"/>
        <v>-14.277319628700042</v>
      </c>
      <c r="J104" s="23">
        <f t="shared" si="18"/>
        <v>-60.54866577779401</v>
      </c>
      <c r="K104" s="23">
        <f t="shared" si="18"/>
        <v>3.1174151097062435</v>
      </c>
      <c r="L104" s="23">
        <f t="shared" si="18"/>
        <v>-25.89776891705202</v>
      </c>
      <c r="M104" s="25"/>
      <c r="N104" s="23">
        <f t="shared" si="19"/>
        <v>-1.348215942734143</v>
      </c>
      <c r="O104" s="23">
        <f t="shared" si="19"/>
        <v>-48.697057778018305</v>
      </c>
      <c r="P104" s="23">
        <f t="shared" si="19"/>
        <v>17.960192205186587</v>
      </c>
      <c r="Q104" s="24">
        <f t="shared" si="19"/>
        <v>-17.811705078132363</v>
      </c>
    </row>
    <row r="105" spans="2:17" ht="29.25" customHeight="1" hidden="1">
      <c r="B105" s="8"/>
      <c r="C105" s="10" t="s">
        <v>13</v>
      </c>
      <c r="D105" s="23">
        <f t="shared" si="17"/>
        <v>-27.75842044134727</v>
      </c>
      <c r="E105" s="23">
        <f t="shared" si="17"/>
        <v>-53.333333333333336</v>
      </c>
      <c r="F105" s="23">
        <f t="shared" si="17"/>
        <v>-24.456521739130437</v>
      </c>
      <c r="G105" s="23">
        <f t="shared" si="17"/>
        <v>-45.263157894736835</v>
      </c>
      <c r="H105" s="25"/>
      <c r="I105" s="23">
        <f t="shared" si="18"/>
        <v>-35.12231452464253</v>
      </c>
      <c r="J105" s="23">
        <f t="shared" si="18"/>
        <v>-73.03943999299017</v>
      </c>
      <c r="K105" s="23">
        <f t="shared" si="18"/>
        <v>-25.26692331637382</v>
      </c>
      <c r="L105" s="23">
        <f t="shared" si="18"/>
        <v>-67.75092581987555</v>
      </c>
      <c r="M105" s="25"/>
      <c r="N105" s="23">
        <f t="shared" si="19"/>
        <v>-24.0491512713006</v>
      </c>
      <c r="O105" s="23">
        <f t="shared" si="19"/>
        <v>-67.04407030182392</v>
      </c>
      <c r="P105" s="23">
        <f t="shared" si="19"/>
        <v>-12.549963877428453</v>
      </c>
      <c r="Q105" s="24">
        <f t="shared" si="19"/>
        <v>-64.77600766038671</v>
      </c>
    </row>
    <row r="106" spans="2:17" ht="29.25" customHeight="1" hidden="1">
      <c r="B106" s="8"/>
      <c r="C106" s="10" t="s">
        <v>14</v>
      </c>
      <c r="D106" s="23">
        <f t="shared" si="17"/>
        <v>8.947885939036368</v>
      </c>
      <c r="E106" s="23">
        <f t="shared" si="17"/>
        <v>-65.15151515151516</v>
      </c>
      <c r="F106" s="23">
        <f t="shared" si="17"/>
        <v>4.176610978520287</v>
      </c>
      <c r="G106" s="23">
        <f t="shared" si="17"/>
        <v>87.61061946902655</v>
      </c>
      <c r="H106" s="25"/>
      <c r="I106" s="23">
        <f t="shared" si="18"/>
        <v>-14.770936815034332</v>
      </c>
      <c r="J106" s="23">
        <f t="shared" si="18"/>
        <v>10.419222276741905</v>
      </c>
      <c r="K106" s="23">
        <f t="shared" si="18"/>
        <v>-17.30322361106903</v>
      </c>
      <c r="L106" s="23">
        <f t="shared" si="18"/>
        <v>-9.891960538908933</v>
      </c>
      <c r="M106" s="25"/>
      <c r="N106" s="23">
        <f t="shared" si="19"/>
        <v>-4.172148252663661</v>
      </c>
      <c r="O106" s="23">
        <f t="shared" si="19"/>
        <v>33.45689777556376</v>
      </c>
      <c r="P106" s="23">
        <f t="shared" si="19"/>
        <v>-6.87743144944649</v>
      </c>
      <c r="Q106" s="24">
        <f t="shared" si="19"/>
        <v>-3.8158181020637443</v>
      </c>
    </row>
    <row r="107" spans="2:17" ht="29.25" customHeight="1" hidden="1">
      <c r="B107" s="8">
        <v>2005</v>
      </c>
      <c r="C107" s="10" t="s">
        <v>11</v>
      </c>
      <c r="D107" s="23">
        <f t="shared" si="17"/>
        <v>43.820224719101134</v>
      </c>
      <c r="E107" s="23">
        <f t="shared" si="17"/>
        <v>164.70588235294116</v>
      </c>
      <c r="F107" s="23">
        <f t="shared" si="17"/>
        <v>19.788519637462244</v>
      </c>
      <c r="G107" s="23">
        <f t="shared" si="17"/>
        <v>463.6363636363636</v>
      </c>
      <c r="H107" s="25"/>
      <c r="I107" s="23">
        <f t="shared" si="18"/>
        <v>61.392552161532876</v>
      </c>
      <c r="J107" s="23">
        <f t="shared" si="18"/>
        <v>217.25376031052883</v>
      </c>
      <c r="K107" s="23">
        <f t="shared" si="18"/>
        <v>49.209048776659984</v>
      </c>
      <c r="L107" s="23">
        <f t="shared" si="18"/>
        <v>122.06055069815997</v>
      </c>
      <c r="M107" s="25"/>
      <c r="N107" s="23">
        <f t="shared" si="19"/>
        <v>78.44706063299444</v>
      </c>
      <c r="O107" s="23">
        <f t="shared" si="19"/>
        <v>256.9418463718593</v>
      </c>
      <c r="P107" s="23">
        <f t="shared" si="19"/>
        <v>65.57844676474141</v>
      </c>
      <c r="Q107" s="24">
        <f t="shared" si="19"/>
        <v>129.80891091822434</v>
      </c>
    </row>
    <row r="108" spans="2:17" ht="29.25" customHeight="1" hidden="1">
      <c r="B108" s="8"/>
      <c r="C108" s="10" t="s">
        <v>12</v>
      </c>
      <c r="D108" s="23">
        <f t="shared" si="17"/>
        <v>120.02881844380403</v>
      </c>
      <c r="E108" s="23">
        <f t="shared" si="17"/>
        <v>508.33333333333326</v>
      </c>
      <c r="F108" s="23">
        <f t="shared" si="17"/>
        <v>135.55555555555557</v>
      </c>
      <c r="G108" s="23">
        <f t="shared" si="17"/>
        <v>69.82758620689654</v>
      </c>
      <c r="H108" s="25"/>
      <c r="I108" s="23">
        <f t="shared" si="18"/>
        <v>99.71824931159884</v>
      </c>
      <c r="J108" s="23">
        <f t="shared" si="18"/>
        <v>13.46990740740739</v>
      </c>
      <c r="K108" s="23">
        <f t="shared" si="18"/>
        <v>119.72567818015466</v>
      </c>
      <c r="L108" s="23">
        <f t="shared" si="18"/>
        <v>55.62588610915748</v>
      </c>
      <c r="M108" s="25"/>
      <c r="N108" s="23">
        <f t="shared" si="19"/>
        <v>120.39074537737628</v>
      </c>
      <c r="O108" s="23">
        <f t="shared" si="19"/>
        <v>10.534598823966704</v>
      </c>
      <c r="P108" s="23">
        <f t="shared" si="19"/>
        <v>144.6701363538829</v>
      </c>
      <c r="Q108" s="24">
        <f t="shared" si="19"/>
        <v>75.31931691753934</v>
      </c>
    </row>
    <row r="109" spans="2:17" ht="29.25" customHeight="1" hidden="1">
      <c r="B109" s="8"/>
      <c r="C109" s="10" t="s">
        <v>13</v>
      </c>
      <c r="D109" s="23">
        <f t="shared" si="17"/>
        <v>79.09967845659165</v>
      </c>
      <c r="E109" s="23">
        <f t="shared" si="17"/>
        <v>128.57142857142856</v>
      </c>
      <c r="F109" s="23">
        <f t="shared" si="17"/>
        <v>73.92086330935251</v>
      </c>
      <c r="G109" s="23">
        <f t="shared" si="17"/>
        <v>121.15384615384616</v>
      </c>
      <c r="H109" s="25"/>
      <c r="I109" s="23">
        <f t="shared" si="18"/>
        <v>154.11277354773438</v>
      </c>
      <c r="J109" s="23">
        <f t="shared" si="18"/>
        <v>68.35187057633973</v>
      </c>
      <c r="K109" s="23">
        <f t="shared" si="18"/>
        <v>81.85810198640274</v>
      </c>
      <c r="L109" s="23">
        <f t="shared" si="18"/>
        <v>2112.1285663549193</v>
      </c>
      <c r="M109" s="25"/>
      <c r="N109" s="23">
        <f t="shared" si="19"/>
        <v>182.33263289101103</v>
      </c>
      <c r="O109" s="23">
        <f t="shared" si="19"/>
        <v>80.97378162616229</v>
      </c>
      <c r="P109" s="23">
        <f t="shared" si="19"/>
        <v>94.49691094411901</v>
      </c>
      <c r="Q109" s="24">
        <f t="shared" si="19"/>
        <v>2727.377460555102</v>
      </c>
    </row>
    <row r="110" spans="2:17" ht="29.25" customHeight="1" hidden="1">
      <c r="B110" s="8"/>
      <c r="C110" s="10" t="s">
        <v>14</v>
      </c>
      <c r="D110" s="23">
        <f t="shared" si="17"/>
        <v>91.60649819494583</v>
      </c>
      <c r="E110" s="23">
        <f t="shared" si="17"/>
        <v>95.65217391304347</v>
      </c>
      <c r="F110" s="23">
        <f t="shared" si="17"/>
        <v>42.61168384879724</v>
      </c>
      <c r="G110" s="23">
        <f t="shared" si="17"/>
        <v>292.92452830188677</v>
      </c>
      <c r="H110" s="25"/>
      <c r="I110" s="23">
        <f t="shared" si="18"/>
        <v>157.53599559775887</v>
      </c>
      <c r="J110" s="23">
        <f t="shared" si="18"/>
        <v>39.00237463720822</v>
      </c>
      <c r="K110" s="23">
        <f t="shared" si="18"/>
        <v>55.36071113516135</v>
      </c>
      <c r="L110" s="23">
        <f t="shared" si="18"/>
        <v>985.212684471225</v>
      </c>
      <c r="M110" s="25"/>
      <c r="N110" s="23">
        <f t="shared" si="19"/>
        <v>189.1865594905584</v>
      </c>
      <c r="O110" s="23">
        <f t="shared" si="19"/>
        <v>48.47926080517152</v>
      </c>
      <c r="P110" s="23">
        <f t="shared" si="19"/>
        <v>65.778708171125</v>
      </c>
      <c r="Q110" s="24">
        <f t="shared" si="19"/>
        <v>1223.8331683248134</v>
      </c>
    </row>
    <row r="111" spans="2:17" ht="29.25" customHeight="1" hidden="1">
      <c r="B111" s="8">
        <v>2006</v>
      </c>
      <c r="C111" s="10" t="s">
        <v>11</v>
      </c>
      <c r="D111" s="23">
        <f t="shared" si="17"/>
        <v>27.63671875</v>
      </c>
      <c r="E111" s="23">
        <f t="shared" si="17"/>
        <v>68.88888888888889</v>
      </c>
      <c r="F111" s="23">
        <f t="shared" si="17"/>
        <v>24.842370744010083</v>
      </c>
      <c r="G111" s="23">
        <f t="shared" si="17"/>
        <v>29.569892473118273</v>
      </c>
      <c r="H111" s="25"/>
      <c r="I111" s="23">
        <f t="shared" si="18"/>
        <v>-11.193872935322673</v>
      </c>
      <c r="J111" s="23">
        <f t="shared" si="18"/>
        <v>-34.893300298738765</v>
      </c>
      <c r="K111" s="23">
        <f t="shared" si="18"/>
        <v>-17.41825316243755</v>
      </c>
      <c r="L111" s="23">
        <f t="shared" si="18"/>
        <v>68.37383324028636</v>
      </c>
      <c r="M111" s="25"/>
      <c r="N111" s="23">
        <f t="shared" si="19"/>
        <v>-5.560072881435545</v>
      </c>
      <c r="O111" s="23">
        <f t="shared" si="19"/>
        <v>-27.65818051170214</v>
      </c>
      <c r="P111" s="23">
        <f t="shared" si="19"/>
        <v>-11.62795887354467</v>
      </c>
      <c r="Q111" s="24">
        <f t="shared" si="19"/>
        <v>75.50244657213452</v>
      </c>
    </row>
    <row r="112" spans="2:17" ht="29.25" customHeight="1" hidden="1">
      <c r="B112" s="8"/>
      <c r="C112" s="10" t="s">
        <v>12</v>
      </c>
      <c r="D112" s="23">
        <f t="shared" si="17"/>
        <v>43.48395546823838</v>
      </c>
      <c r="E112" s="23">
        <f t="shared" si="17"/>
        <v>-35.61643835616438</v>
      </c>
      <c r="F112" s="23">
        <f t="shared" si="17"/>
        <v>22.452830188679258</v>
      </c>
      <c r="G112" s="23">
        <f t="shared" si="17"/>
        <v>114.72081218274113</v>
      </c>
      <c r="H112" s="25"/>
      <c r="I112" s="23">
        <f t="shared" si="18"/>
        <v>55.782825418156165</v>
      </c>
      <c r="J112" s="23">
        <f t="shared" si="18"/>
        <v>275.9011811746466</v>
      </c>
      <c r="K112" s="23">
        <f t="shared" si="18"/>
        <v>35.28327336529256</v>
      </c>
      <c r="L112" s="23">
        <f t="shared" si="18"/>
        <v>102.33851009648146</v>
      </c>
      <c r="M112" s="25"/>
      <c r="N112" s="23">
        <f t="shared" si="19"/>
        <v>93.14516829858835</v>
      </c>
      <c r="O112" s="23">
        <f t="shared" si="19"/>
        <v>373.35740595700486</v>
      </c>
      <c r="P112" s="23">
        <f t="shared" si="19"/>
        <v>66.88085868219952</v>
      </c>
      <c r="Q112" s="24">
        <f t="shared" si="19"/>
        <v>155.04120390895562</v>
      </c>
    </row>
    <row r="113" spans="2:17" ht="29.25" customHeight="1" hidden="1">
      <c r="B113" s="8"/>
      <c r="C113" s="10" t="s">
        <v>13</v>
      </c>
      <c r="D113" s="23">
        <f t="shared" si="17"/>
        <v>67.95332136445242</v>
      </c>
      <c r="E113" s="23">
        <f t="shared" si="17"/>
        <v>53.125</v>
      </c>
      <c r="F113" s="23">
        <f t="shared" si="17"/>
        <v>36.19441571871769</v>
      </c>
      <c r="G113" s="23">
        <f t="shared" si="17"/>
        <v>339.1304347826087</v>
      </c>
      <c r="H113" s="25"/>
      <c r="I113" s="23">
        <f t="shared" si="18"/>
        <v>29.94192551815695</v>
      </c>
      <c r="J113" s="23">
        <f t="shared" si="18"/>
        <v>124.83483483483485</v>
      </c>
      <c r="K113" s="23">
        <f t="shared" si="18"/>
        <v>69.68746845827954</v>
      </c>
      <c r="L113" s="23">
        <f t="shared" si="18"/>
        <v>-64.08298257772591</v>
      </c>
      <c r="M113" s="25"/>
      <c r="N113" s="23">
        <f t="shared" si="19"/>
        <v>50.24657993786886</v>
      </c>
      <c r="O113" s="23">
        <f t="shared" si="19"/>
        <v>156.60107428866297</v>
      </c>
      <c r="P113" s="23">
        <f t="shared" si="19"/>
        <v>105.58099717484745</v>
      </c>
      <c r="Q113" s="24">
        <f t="shared" si="19"/>
        <v>-64.44721791100294</v>
      </c>
    </row>
    <row r="114" spans="2:17" ht="29.25" customHeight="1" hidden="1">
      <c r="B114" s="8"/>
      <c r="C114" s="10" t="s">
        <v>14</v>
      </c>
      <c r="D114" s="23">
        <f t="shared" si="17"/>
        <v>2.7319830428638596</v>
      </c>
      <c r="E114" s="23">
        <f t="shared" si="17"/>
        <v>-11.111111111111114</v>
      </c>
      <c r="F114" s="23">
        <f t="shared" si="17"/>
        <v>54.85943775100401</v>
      </c>
      <c r="G114" s="23">
        <f t="shared" si="17"/>
        <v>-74.4297719087635</v>
      </c>
      <c r="H114" s="25"/>
      <c r="I114" s="23">
        <f t="shared" si="18"/>
        <v>-27.629093358844386</v>
      </c>
      <c r="J114" s="23">
        <f t="shared" si="18"/>
        <v>39.9852143420882</v>
      </c>
      <c r="K114" s="23">
        <f t="shared" si="18"/>
        <v>26.275941513678248</v>
      </c>
      <c r="L114" s="23">
        <f t="shared" si="18"/>
        <v>-89.92730941307339</v>
      </c>
      <c r="M114" s="25"/>
      <c r="N114" s="23">
        <f t="shared" si="19"/>
        <v>-18.981175605307044</v>
      </c>
      <c r="O114" s="23">
        <f t="shared" si="19"/>
        <v>69.56807794792738</v>
      </c>
      <c r="P114" s="23">
        <f t="shared" si="19"/>
        <v>47.42335340910111</v>
      </c>
      <c r="Q114" s="24">
        <f t="shared" si="19"/>
        <v>-89.04155415715123</v>
      </c>
    </row>
    <row r="115" spans="2:17" ht="29.25" customHeight="1" hidden="1">
      <c r="B115" s="8">
        <v>2007</v>
      </c>
      <c r="C115" s="10" t="s">
        <v>11</v>
      </c>
      <c r="D115" s="23">
        <f t="shared" si="17"/>
        <v>3.6725325172150036</v>
      </c>
      <c r="E115" s="23">
        <f t="shared" si="17"/>
        <v>-22.368421052631575</v>
      </c>
      <c r="F115" s="23">
        <f t="shared" si="17"/>
        <v>16.96969696969697</v>
      </c>
      <c r="G115" s="23">
        <f t="shared" si="17"/>
        <v>-42.73858921161826</v>
      </c>
      <c r="H115" s="25"/>
      <c r="I115" s="23">
        <f t="shared" si="18"/>
        <v>2.6621753235448296</v>
      </c>
      <c r="J115" s="23">
        <f t="shared" si="18"/>
        <v>1.1103106990728975</v>
      </c>
      <c r="K115" s="23">
        <f t="shared" si="18"/>
        <v>13.18796146233116</v>
      </c>
      <c r="L115" s="23">
        <f t="shared" si="18"/>
        <v>-43.87288549689369</v>
      </c>
      <c r="M115" s="25"/>
      <c r="N115" s="23">
        <f t="shared" si="19"/>
        <v>27.19717252639353</v>
      </c>
      <c r="O115" s="23">
        <f t="shared" si="19"/>
        <v>15.378891671315259</v>
      </c>
      <c r="P115" s="23">
        <f t="shared" si="19"/>
        <v>39.12097090584848</v>
      </c>
      <c r="Q115" s="24">
        <f t="shared" si="19"/>
        <v>-25.194510890008843</v>
      </c>
    </row>
    <row r="116" spans="2:17" ht="29.25" customHeight="1" hidden="1">
      <c r="B116" s="8"/>
      <c r="C116" s="10" t="s">
        <v>12</v>
      </c>
      <c r="D116" s="23">
        <f t="shared" si="17"/>
        <v>-14.924691921497029</v>
      </c>
      <c r="E116" s="23">
        <f t="shared" si="17"/>
        <v>38.297872340425556</v>
      </c>
      <c r="F116" s="23">
        <f t="shared" si="17"/>
        <v>22.727272727272734</v>
      </c>
      <c r="G116" s="23">
        <f t="shared" si="17"/>
        <v>-75.65011820330969</v>
      </c>
      <c r="H116" s="25"/>
      <c r="I116" s="23">
        <f t="shared" si="18"/>
        <v>-4.960036148582617</v>
      </c>
      <c r="J116" s="23">
        <f t="shared" si="18"/>
        <v>-35.445531658553264</v>
      </c>
      <c r="K116" s="23">
        <f t="shared" si="18"/>
        <v>13.998889833027746</v>
      </c>
      <c r="L116" s="23">
        <f t="shared" si="18"/>
        <v>-61.69355124614457</v>
      </c>
      <c r="M116" s="25"/>
      <c r="N116" s="23">
        <f t="shared" si="19"/>
        <v>2.9760972565675843</v>
      </c>
      <c r="O116" s="23">
        <f t="shared" si="19"/>
        <v>-31.365099667980388</v>
      </c>
      <c r="P116" s="23">
        <f t="shared" si="19"/>
        <v>23.433238521548148</v>
      </c>
      <c r="Q116" s="24">
        <f t="shared" si="19"/>
        <v>-56.886154978297114</v>
      </c>
    </row>
    <row r="117" spans="2:17" ht="29.25" customHeight="1" hidden="1">
      <c r="B117" s="8"/>
      <c r="C117" s="10" t="s">
        <v>13</v>
      </c>
      <c r="D117" s="23">
        <f t="shared" si="17"/>
        <v>-26.777124532335648</v>
      </c>
      <c r="E117" s="23">
        <f t="shared" si="17"/>
        <v>18.367346938775512</v>
      </c>
      <c r="F117" s="23">
        <f t="shared" si="17"/>
        <v>-2.4297646165527738</v>
      </c>
      <c r="G117" s="23">
        <f t="shared" si="17"/>
        <v>-94.65346534653466</v>
      </c>
      <c r="H117" s="25"/>
      <c r="I117" s="23">
        <f t="shared" si="18"/>
        <v>-25.734358380951093</v>
      </c>
      <c r="J117" s="23">
        <f t="shared" si="18"/>
        <v>18.000725066305407</v>
      </c>
      <c r="K117" s="23">
        <f t="shared" si="18"/>
        <v>-23.98138975887673</v>
      </c>
      <c r="L117" s="23">
        <f t="shared" si="18"/>
        <v>-77.01224781714694</v>
      </c>
      <c r="M117" s="25"/>
      <c r="N117" s="23">
        <f t="shared" si="19"/>
        <v>-19.098840049135603</v>
      </c>
      <c r="O117" s="23">
        <f t="shared" si="19"/>
        <v>27.995518459790645</v>
      </c>
      <c r="P117" s="23">
        <f t="shared" si="19"/>
        <v>-17.637456510923045</v>
      </c>
      <c r="Q117" s="24">
        <f t="shared" si="19"/>
        <v>-74.3649950065026</v>
      </c>
    </row>
    <row r="118" spans="2:17" ht="29.25" customHeight="1" hidden="1">
      <c r="B118" s="8"/>
      <c r="C118" s="10" t="s">
        <v>14</v>
      </c>
      <c r="D118" s="23">
        <f t="shared" si="17"/>
        <v>-28.47317744154057</v>
      </c>
      <c r="E118" s="23">
        <f t="shared" si="17"/>
        <v>37.5</v>
      </c>
      <c r="F118" s="23">
        <f t="shared" si="17"/>
        <v>-24.325726141078846</v>
      </c>
      <c r="G118" s="23">
        <f t="shared" si="17"/>
        <v>-78.40375586854461</v>
      </c>
      <c r="H118" s="25"/>
      <c r="I118" s="23">
        <f t="shared" si="18"/>
        <v>45.931389802716865</v>
      </c>
      <c r="J118" s="23">
        <f t="shared" si="18"/>
        <v>61.41192255265091</v>
      </c>
      <c r="K118" s="23">
        <f t="shared" si="18"/>
        <v>50.610092036372095</v>
      </c>
      <c r="L118" s="23">
        <f t="shared" si="18"/>
        <v>-35.191673440405125</v>
      </c>
      <c r="M118" s="25"/>
      <c r="N118" s="23">
        <f t="shared" si="19"/>
        <v>63.696838855643136</v>
      </c>
      <c r="O118" s="23">
        <f t="shared" si="19"/>
        <v>68.27624472669581</v>
      </c>
      <c r="P118" s="23">
        <f t="shared" si="19"/>
        <v>70.88633444041002</v>
      </c>
      <c r="Q118" s="24">
        <f t="shared" si="19"/>
        <v>-33.386053782755084</v>
      </c>
    </row>
    <row r="119" spans="2:17" ht="29.25" customHeight="1" hidden="1">
      <c r="B119" s="8">
        <v>2008</v>
      </c>
      <c r="C119" s="10" t="s">
        <v>11</v>
      </c>
      <c r="D119" s="23">
        <f aca="true" t="shared" si="20" ref="D119:G138">+D46/D42*100-100</f>
        <v>56.752767527675275</v>
      </c>
      <c r="E119" s="23">
        <f t="shared" si="20"/>
        <v>106.77966101694915</v>
      </c>
      <c r="F119" s="23">
        <f t="shared" si="20"/>
        <v>53.45423143350604</v>
      </c>
      <c r="G119" s="23">
        <f t="shared" si="20"/>
        <v>63.04347826086956</v>
      </c>
      <c r="H119" s="25"/>
      <c r="I119" s="23">
        <f aca="true" t="shared" si="21" ref="I119:L138">+I46/I42*100-100</f>
        <v>85.19922903465567</v>
      </c>
      <c r="J119" s="23">
        <f t="shared" si="21"/>
        <v>570.6187562921087</v>
      </c>
      <c r="K119" s="23">
        <f t="shared" si="21"/>
        <v>57.28171169857427</v>
      </c>
      <c r="L119" s="23">
        <f t="shared" si="21"/>
        <v>12.363323556541303</v>
      </c>
      <c r="M119" s="25"/>
      <c r="N119" s="23">
        <f aca="true" t="shared" si="22" ref="N119:Q138">+N46/N42*100-100</f>
        <v>105.53955461407969</v>
      </c>
      <c r="O119" s="23">
        <f t="shared" si="22"/>
        <v>626.9420015659946</v>
      </c>
      <c r="P119" s="23">
        <f t="shared" si="22"/>
        <v>77.16712594239004</v>
      </c>
      <c r="Q119" s="24">
        <f t="shared" si="22"/>
        <v>14.920727600292153</v>
      </c>
    </row>
    <row r="120" spans="2:17" ht="29.25" customHeight="1" hidden="1">
      <c r="B120" s="8"/>
      <c r="C120" s="10" t="s">
        <v>12</v>
      </c>
      <c r="D120" s="23">
        <f t="shared" si="20"/>
        <v>8.261802575107296</v>
      </c>
      <c r="E120" s="23">
        <f t="shared" si="20"/>
        <v>4.615384615384627</v>
      </c>
      <c r="F120" s="23">
        <f t="shared" si="20"/>
        <v>5.147520401757703</v>
      </c>
      <c r="G120" s="23">
        <f t="shared" si="20"/>
        <v>33.49514563106797</v>
      </c>
      <c r="H120" s="25"/>
      <c r="I120" s="23">
        <f t="shared" si="21"/>
        <v>25.796246125595857</v>
      </c>
      <c r="J120" s="23">
        <f t="shared" si="21"/>
        <v>54.46406052963431</v>
      </c>
      <c r="K120" s="23">
        <f t="shared" si="21"/>
        <v>26.628451517221436</v>
      </c>
      <c r="L120" s="23">
        <f t="shared" si="21"/>
        <v>-15.775883610517255</v>
      </c>
      <c r="M120" s="25"/>
      <c r="N120" s="23">
        <f t="shared" si="22"/>
        <v>45.74154724061515</v>
      </c>
      <c r="O120" s="23">
        <f t="shared" si="22"/>
        <v>76.84427884688162</v>
      </c>
      <c r="P120" s="23">
        <f t="shared" si="22"/>
        <v>47.441010137937894</v>
      </c>
      <c r="Q120" s="24">
        <f t="shared" si="22"/>
        <v>-6.833670441669895</v>
      </c>
    </row>
    <row r="121" spans="2:17" ht="29.25" customHeight="1" hidden="1">
      <c r="B121" s="8"/>
      <c r="C121" s="10" t="s">
        <v>13</v>
      </c>
      <c r="D121" s="23">
        <f t="shared" si="20"/>
        <v>31.240875912408768</v>
      </c>
      <c r="E121" s="23">
        <f t="shared" si="20"/>
        <v>29.31034482758622</v>
      </c>
      <c r="F121" s="23">
        <f t="shared" si="20"/>
        <v>25.05836575875486</v>
      </c>
      <c r="G121" s="23">
        <f t="shared" si="20"/>
        <v>329.6296296296297</v>
      </c>
      <c r="H121" s="25"/>
      <c r="I121" s="23">
        <f t="shared" si="21"/>
        <v>58.35225249481067</v>
      </c>
      <c r="J121" s="23">
        <f t="shared" si="21"/>
        <v>72.97188040683668</v>
      </c>
      <c r="K121" s="23">
        <f t="shared" si="21"/>
        <v>45.67025263630967</v>
      </c>
      <c r="L121" s="23">
        <f t="shared" si="21"/>
        <v>409.4600725952813</v>
      </c>
      <c r="M121" s="25"/>
      <c r="N121" s="23">
        <f t="shared" si="22"/>
        <v>76.47490752969</v>
      </c>
      <c r="O121" s="23">
        <f t="shared" si="22"/>
        <v>101.49956043508666</v>
      </c>
      <c r="P121" s="23">
        <f t="shared" si="22"/>
        <v>62.015468199176325</v>
      </c>
      <c r="Q121" s="24">
        <f t="shared" si="22"/>
        <v>467.87177942929134</v>
      </c>
    </row>
    <row r="122" spans="2:17" ht="29.25" customHeight="1" hidden="1">
      <c r="B122" s="8"/>
      <c r="C122" s="10" t="s">
        <v>14</v>
      </c>
      <c r="D122" s="23">
        <f t="shared" si="20"/>
        <v>-25.57692307692308</v>
      </c>
      <c r="E122" s="23">
        <f t="shared" si="20"/>
        <v>76.36363636363637</v>
      </c>
      <c r="F122" s="23">
        <f t="shared" si="20"/>
        <v>-35.91501028101439</v>
      </c>
      <c r="G122" s="23">
        <f t="shared" si="20"/>
        <v>180.43478260869563</v>
      </c>
      <c r="H122" s="25"/>
      <c r="I122" s="23">
        <f t="shared" si="21"/>
        <v>-8.753319530606987</v>
      </c>
      <c r="J122" s="23">
        <f t="shared" si="21"/>
        <v>40.99269582441681</v>
      </c>
      <c r="K122" s="23">
        <f t="shared" si="21"/>
        <v>-36.086331950872406</v>
      </c>
      <c r="L122" s="23">
        <f t="shared" si="21"/>
        <v>655.2584156274778</v>
      </c>
      <c r="M122" s="25"/>
      <c r="N122" s="23">
        <f t="shared" si="22"/>
        <v>-7.171045719019958</v>
      </c>
      <c r="O122" s="23">
        <f t="shared" si="22"/>
        <v>55.454313818973816</v>
      </c>
      <c r="P122" s="23">
        <f t="shared" si="22"/>
        <v>-35.485794606826076</v>
      </c>
      <c r="Q122" s="24">
        <f t="shared" si="22"/>
        <v>703.536298494482</v>
      </c>
    </row>
    <row r="123" spans="2:17" ht="29.25" customHeight="1" hidden="1">
      <c r="B123" s="8">
        <v>2009</v>
      </c>
      <c r="C123" s="10" t="s">
        <v>11</v>
      </c>
      <c r="D123" s="23">
        <f t="shared" si="20"/>
        <v>3.295668549905841</v>
      </c>
      <c r="E123" s="23">
        <f t="shared" si="20"/>
        <v>-3.278688524590166</v>
      </c>
      <c r="F123" s="23">
        <f t="shared" si="20"/>
        <v>6.584130557118755</v>
      </c>
      <c r="G123" s="23">
        <f t="shared" si="20"/>
        <v>-19.111111111111114</v>
      </c>
      <c r="H123" s="25"/>
      <c r="I123" s="23">
        <f t="shared" si="21"/>
        <v>81.9822318172804</v>
      </c>
      <c r="J123" s="23">
        <f t="shared" si="21"/>
        <v>-7.185006408998007</v>
      </c>
      <c r="K123" s="23">
        <f t="shared" si="21"/>
        <v>88.0835294736043</v>
      </c>
      <c r="L123" s="23">
        <f t="shared" si="21"/>
        <v>361.0066779811098</v>
      </c>
      <c r="M123" s="25"/>
      <c r="N123" s="23">
        <f t="shared" si="22"/>
        <v>73.07791206025263</v>
      </c>
      <c r="O123" s="23">
        <f t="shared" si="22"/>
        <v>-6.847738661497601</v>
      </c>
      <c r="P123" s="23">
        <f t="shared" si="22"/>
        <v>89.12770079093343</v>
      </c>
      <c r="Q123" s="24">
        <f t="shared" si="22"/>
        <v>185.75528784923125</v>
      </c>
    </row>
    <row r="124" spans="2:17" ht="29.25" customHeight="1" hidden="1">
      <c r="B124" s="8"/>
      <c r="C124" s="10" t="s">
        <v>12</v>
      </c>
      <c r="D124" s="23">
        <f t="shared" si="20"/>
        <v>15.213082259663025</v>
      </c>
      <c r="E124" s="23">
        <f t="shared" si="20"/>
        <v>35.29411764705884</v>
      </c>
      <c r="F124" s="23">
        <f t="shared" si="20"/>
        <v>-13.791044776119392</v>
      </c>
      <c r="G124" s="23">
        <f t="shared" si="20"/>
        <v>186.90909090909093</v>
      </c>
      <c r="H124" s="25"/>
      <c r="I124" s="23">
        <f t="shared" si="21"/>
        <v>-10.808518834725035</v>
      </c>
      <c r="J124" s="23">
        <f t="shared" si="21"/>
        <v>77.46863689552887</v>
      </c>
      <c r="K124" s="23">
        <f t="shared" si="21"/>
        <v>-22.68585452380664</v>
      </c>
      <c r="L124" s="23">
        <f t="shared" si="21"/>
        <v>25.811768584143735</v>
      </c>
      <c r="M124" s="25"/>
      <c r="N124" s="23">
        <f t="shared" si="22"/>
        <v>-11.75233581408061</v>
      </c>
      <c r="O124" s="23">
        <f t="shared" si="22"/>
        <v>62.19027018579172</v>
      </c>
      <c r="P124" s="23">
        <f t="shared" si="22"/>
        <v>-32.09548020211297</v>
      </c>
      <c r="Q124" s="24">
        <f t="shared" si="22"/>
        <v>212.29169481529692</v>
      </c>
    </row>
    <row r="125" spans="2:17" ht="29.25" customHeight="1" hidden="1">
      <c r="B125" s="8"/>
      <c r="C125" s="10" t="s">
        <v>13</v>
      </c>
      <c r="D125" s="23">
        <f t="shared" si="20"/>
        <v>-35.26140155728588</v>
      </c>
      <c r="E125" s="23">
        <f t="shared" si="20"/>
        <v>-18.66666666666667</v>
      </c>
      <c r="F125" s="23">
        <f t="shared" si="20"/>
        <v>-33.789670192906044</v>
      </c>
      <c r="G125" s="23">
        <f t="shared" si="20"/>
        <v>-66.37931034482759</v>
      </c>
      <c r="H125" s="25"/>
      <c r="I125" s="23">
        <f t="shared" si="21"/>
        <v>-10.637695721710443</v>
      </c>
      <c r="J125" s="23">
        <f t="shared" si="21"/>
        <v>46.62011199297007</v>
      </c>
      <c r="K125" s="23">
        <f t="shared" si="21"/>
        <v>-12.486924208961995</v>
      </c>
      <c r="L125" s="23">
        <f t="shared" si="21"/>
        <v>-71.48137074663325</v>
      </c>
      <c r="M125" s="25"/>
      <c r="N125" s="23">
        <f t="shared" si="22"/>
        <v>-12.168817863037305</v>
      </c>
      <c r="O125" s="23">
        <f t="shared" si="22"/>
        <v>38.48780300470693</v>
      </c>
      <c r="P125" s="23">
        <f t="shared" si="22"/>
        <v>-13.796306603139357</v>
      </c>
      <c r="Q125" s="24">
        <f t="shared" si="22"/>
        <v>-71.7739611304507</v>
      </c>
    </row>
    <row r="126" spans="2:17" ht="29.25" customHeight="1" hidden="1">
      <c r="B126" s="8"/>
      <c r="C126" s="10" t="s">
        <v>14</v>
      </c>
      <c r="D126" s="23">
        <f t="shared" si="20"/>
        <v>8.78552971576228</v>
      </c>
      <c r="E126" s="23">
        <f t="shared" si="20"/>
        <v>-45.36082474226804</v>
      </c>
      <c r="F126" s="23">
        <f t="shared" si="20"/>
        <v>1.17647058823529</v>
      </c>
      <c r="G126" s="23">
        <f t="shared" si="20"/>
        <v>104.6511627906977</v>
      </c>
      <c r="H126" s="25"/>
      <c r="I126" s="23">
        <f t="shared" si="21"/>
        <v>10.092094057521336</v>
      </c>
      <c r="J126" s="23">
        <f t="shared" si="21"/>
        <v>-38.652057475085144</v>
      </c>
      <c r="K126" s="23">
        <f t="shared" si="21"/>
        <v>51.72284878957336</v>
      </c>
      <c r="L126" s="23">
        <f t="shared" si="21"/>
        <v>-66.72972121744276</v>
      </c>
      <c r="M126" s="25"/>
      <c r="N126" s="23">
        <f t="shared" si="22"/>
        <v>11.842308110984234</v>
      </c>
      <c r="O126" s="23">
        <f t="shared" si="22"/>
        <v>-35.804861994839825</v>
      </c>
      <c r="P126" s="23">
        <f t="shared" si="22"/>
        <v>52.86544046357946</v>
      </c>
      <c r="Q126" s="24">
        <f t="shared" si="22"/>
        <v>-64.37748691740279</v>
      </c>
    </row>
    <row r="127" spans="2:17" ht="29.25" customHeight="1" hidden="1">
      <c r="B127" s="8">
        <v>2010</v>
      </c>
      <c r="C127" s="10" t="s">
        <v>11</v>
      </c>
      <c r="D127" s="23">
        <f t="shared" si="20"/>
        <v>-36.736554238833186</v>
      </c>
      <c r="E127" s="23">
        <f t="shared" si="20"/>
        <v>-11.864406779661024</v>
      </c>
      <c r="F127" s="23">
        <f t="shared" si="20"/>
        <v>-45.03695881731784</v>
      </c>
      <c r="G127" s="23">
        <f t="shared" si="20"/>
        <v>33.516483516483504</v>
      </c>
      <c r="H127" s="25"/>
      <c r="I127" s="23">
        <f t="shared" si="21"/>
        <v>-32.27501072459134</v>
      </c>
      <c r="J127" s="23">
        <f t="shared" si="21"/>
        <v>-43.6459097978227</v>
      </c>
      <c r="K127" s="23">
        <f t="shared" si="21"/>
        <v>-26.724327991839488</v>
      </c>
      <c r="L127" s="23">
        <f t="shared" si="21"/>
        <v>-51.743780074228944</v>
      </c>
      <c r="M127" s="25"/>
      <c r="N127" s="23">
        <f t="shared" si="22"/>
        <v>-27.909616751095427</v>
      </c>
      <c r="O127" s="23">
        <f t="shared" si="22"/>
        <v>-42.422190642237</v>
      </c>
      <c r="P127" s="23">
        <f t="shared" si="22"/>
        <v>-26.331407296059723</v>
      </c>
      <c r="Q127" s="24">
        <f t="shared" si="22"/>
        <v>-22.546230393692284</v>
      </c>
    </row>
    <row r="128" spans="2:17" ht="29.25" customHeight="1" hidden="1">
      <c r="B128" s="8"/>
      <c r="C128" s="10" t="s">
        <v>12</v>
      </c>
      <c r="D128" s="23">
        <f t="shared" si="20"/>
        <v>-34.236559139784944</v>
      </c>
      <c r="E128" s="23">
        <f t="shared" si="20"/>
        <v>10.869565217391312</v>
      </c>
      <c r="F128" s="23">
        <f t="shared" si="20"/>
        <v>-16.966759002770075</v>
      </c>
      <c r="G128" s="23">
        <f t="shared" si="20"/>
        <v>-71.10266159695817</v>
      </c>
      <c r="H128" s="25"/>
      <c r="I128" s="23">
        <f t="shared" si="21"/>
        <v>38.50237291024263</v>
      </c>
      <c r="J128" s="23">
        <f t="shared" si="21"/>
        <v>50.40880541720847</v>
      </c>
      <c r="K128" s="23">
        <f t="shared" si="21"/>
        <v>37.868675995694275</v>
      </c>
      <c r="L128" s="23">
        <f t="shared" si="21"/>
        <v>11.638062797502059</v>
      </c>
      <c r="M128" s="25"/>
      <c r="N128" s="23">
        <f t="shared" si="22"/>
        <v>31.323375142901654</v>
      </c>
      <c r="O128" s="23">
        <f t="shared" si="22"/>
        <v>62.2314626013775</v>
      </c>
      <c r="P128" s="23">
        <f t="shared" si="22"/>
        <v>45.77884320421728</v>
      </c>
      <c r="Q128" s="24">
        <f t="shared" si="22"/>
        <v>-58.478084529077684</v>
      </c>
    </row>
    <row r="129" spans="2:17" ht="29.25" customHeight="1" hidden="1">
      <c r="B129" s="8"/>
      <c r="C129" s="10" t="s">
        <v>13</v>
      </c>
      <c r="D129" s="23">
        <f t="shared" si="20"/>
        <v>-8.934707903780065</v>
      </c>
      <c r="E129" s="23">
        <f t="shared" si="20"/>
        <v>3.278688524590166</v>
      </c>
      <c r="F129" s="23">
        <f t="shared" si="20"/>
        <v>-11.560150375939855</v>
      </c>
      <c r="G129" s="23">
        <f t="shared" si="20"/>
        <v>43.58974358974359</v>
      </c>
      <c r="H129" s="25"/>
      <c r="I129" s="23">
        <f t="shared" si="21"/>
        <v>31.986435892714695</v>
      </c>
      <c r="J129" s="23">
        <f t="shared" si="21"/>
        <v>-11.4992253301114</v>
      </c>
      <c r="K129" s="23">
        <f t="shared" si="21"/>
        <v>29.074030502358</v>
      </c>
      <c r="L129" s="23">
        <f t="shared" si="21"/>
        <v>418.81064442015565</v>
      </c>
      <c r="M129" s="25"/>
      <c r="N129" s="23">
        <f t="shared" si="22"/>
        <v>37.74678239673969</v>
      </c>
      <c r="O129" s="23">
        <f t="shared" si="22"/>
        <v>-6.901882598225697</v>
      </c>
      <c r="P129" s="23">
        <f t="shared" si="22"/>
        <v>34.708314565482254</v>
      </c>
      <c r="Q129" s="24">
        <f t="shared" si="22"/>
        <v>455.39136355542473</v>
      </c>
    </row>
    <row r="130" spans="2:17" ht="29.25" customHeight="1" hidden="1">
      <c r="B130" s="8"/>
      <c r="C130" s="10" t="s">
        <v>14</v>
      </c>
      <c r="D130" s="23">
        <f t="shared" si="20"/>
        <v>6.2549485352335665</v>
      </c>
      <c r="E130" s="23">
        <f t="shared" si="20"/>
        <v>62.26415094339623</v>
      </c>
      <c r="F130" s="23">
        <f t="shared" si="20"/>
        <v>17.019027484143763</v>
      </c>
      <c r="G130" s="23">
        <f t="shared" si="20"/>
        <v>-43.560606060606055</v>
      </c>
      <c r="H130" s="25"/>
      <c r="I130" s="23">
        <f t="shared" si="21"/>
        <v>-12.941296409957658</v>
      </c>
      <c r="J130" s="23">
        <f t="shared" si="21"/>
        <v>-19.044113888462917</v>
      </c>
      <c r="K130" s="23">
        <f t="shared" si="21"/>
        <v>-8.578101922688191</v>
      </c>
      <c r="L130" s="23">
        <f t="shared" si="21"/>
        <v>-56.98975318133313</v>
      </c>
      <c r="M130" s="25"/>
      <c r="N130" s="23">
        <f t="shared" si="22"/>
        <v>-8.025542215093537</v>
      </c>
      <c r="O130" s="23">
        <f t="shared" si="22"/>
        <v>-19.29223784600545</v>
      </c>
      <c r="P130" s="23">
        <f t="shared" si="22"/>
        <v>-2.4209506997764407</v>
      </c>
      <c r="Q130" s="24">
        <f t="shared" si="22"/>
        <v>-57.63802308741679</v>
      </c>
    </row>
    <row r="131" spans="2:17" ht="29.25" customHeight="1" hidden="1">
      <c r="B131" s="8">
        <v>2011</v>
      </c>
      <c r="C131" s="10" t="s">
        <v>11</v>
      </c>
      <c r="D131" s="23">
        <f t="shared" si="20"/>
        <v>-21.97406340057637</v>
      </c>
      <c r="E131" s="23">
        <f t="shared" si="20"/>
        <v>-13.461538461538453</v>
      </c>
      <c r="F131" s="23">
        <f t="shared" si="20"/>
        <v>-10.758885686839577</v>
      </c>
      <c r="G131" s="23">
        <f t="shared" si="20"/>
        <v>-73.66255144032922</v>
      </c>
      <c r="H131" s="25"/>
      <c r="I131" s="23">
        <f t="shared" si="21"/>
        <v>-3.1159001590767446</v>
      </c>
      <c r="J131" s="23">
        <f t="shared" si="21"/>
        <v>34.072052739178616</v>
      </c>
      <c r="K131" s="23">
        <f t="shared" si="21"/>
        <v>-5.134899912967811</v>
      </c>
      <c r="L131" s="23">
        <f t="shared" si="21"/>
        <v>-22.232126938848282</v>
      </c>
      <c r="M131" s="25"/>
      <c r="N131" s="23">
        <f t="shared" si="22"/>
        <v>5.728415615836525</v>
      </c>
      <c r="O131" s="23">
        <f t="shared" si="22"/>
        <v>49.079077779714</v>
      </c>
      <c r="P131" s="23">
        <f t="shared" si="22"/>
        <v>1.9277108695505518</v>
      </c>
      <c r="Q131" s="24">
        <f t="shared" si="22"/>
        <v>-5.171394568511801</v>
      </c>
    </row>
    <row r="132" spans="2:17" ht="29.25" customHeight="1" hidden="1">
      <c r="B132" s="8"/>
      <c r="C132" s="10" t="s">
        <v>12</v>
      </c>
      <c r="D132" s="23">
        <f t="shared" si="20"/>
        <v>-8.24068018312623</v>
      </c>
      <c r="E132" s="23">
        <f t="shared" si="20"/>
        <v>11.764705882352942</v>
      </c>
      <c r="F132" s="23">
        <f t="shared" si="20"/>
        <v>-0.83402835696414</v>
      </c>
      <c r="G132" s="23">
        <f t="shared" si="20"/>
        <v>-56.140350877192986</v>
      </c>
      <c r="H132" s="25"/>
      <c r="I132" s="23">
        <f t="shared" si="21"/>
        <v>7.716026881228771</v>
      </c>
      <c r="J132" s="23">
        <f t="shared" si="21"/>
        <v>-26.193160849113355</v>
      </c>
      <c r="K132" s="23">
        <f t="shared" si="21"/>
        <v>22.83956879140318</v>
      </c>
      <c r="L132" s="23">
        <f t="shared" si="21"/>
        <v>-69.78954780159599</v>
      </c>
      <c r="M132" s="25"/>
      <c r="N132" s="23">
        <f t="shared" si="22"/>
        <v>18.041813803903423</v>
      </c>
      <c r="O132" s="23">
        <f t="shared" si="22"/>
        <v>-22.527668919115357</v>
      </c>
      <c r="P132" s="23">
        <f t="shared" si="22"/>
        <v>35.61337146453681</v>
      </c>
      <c r="Q132" s="24">
        <f t="shared" si="22"/>
        <v>-62.27959696874274</v>
      </c>
    </row>
    <row r="133" spans="2:17" ht="29.25" customHeight="1" hidden="1">
      <c r="B133" s="8"/>
      <c r="C133" s="10" t="s">
        <v>13</v>
      </c>
      <c r="D133" s="23">
        <f t="shared" si="20"/>
        <v>24.15094339622641</v>
      </c>
      <c r="E133" s="23">
        <f t="shared" si="20"/>
        <v>44.44444444444443</v>
      </c>
      <c r="F133" s="23">
        <f t="shared" si="20"/>
        <v>26.24867162592986</v>
      </c>
      <c r="G133" s="23">
        <f t="shared" si="20"/>
        <v>-33.92857142857143</v>
      </c>
      <c r="H133" s="25"/>
      <c r="I133" s="23">
        <f t="shared" si="21"/>
        <v>5.899030670253481</v>
      </c>
      <c r="J133" s="23">
        <f t="shared" si="21"/>
        <v>-12.399724794766769</v>
      </c>
      <c r="K133" s="23">
        <f t="shared" si="21"/>
        <v>22.56190497093135</v>
      </c>
      <c r="L133" s="23">
        <f t="shared" si="21"/>
        <v>-89.76989354566874</v>
      </c>
      <c r="M133" s="25"/>
      <c r="N133" s="23">
        <f t="shared" si="22"/>
        <v>21.046796009706227</v>
      </c>
      <c r="O133" s="23">
        <f t="shared" si="22"/>
        <v>2.403567624948394</v>
      </c>
      <c r="P133" s="23">
        <f t="shared" si="22"/>
        <v>39.26918518953221</v>
      </c>
      <c r="Q133" s="24">
        <f t="shared" si="22"/>
        <v>-88.3429239667573</v>
      </c>
    </row>
    <row r="134" spans="2:17" ht="29.25" customHeight="1" hidden="1">
      <c r="B134" s="8"/>
      <c r="C134" s="10" t="s">
        <v>14</v>
      </c>
      <c r="D134" s="23">
        <f t="shared" si="20"/>
        <v>62.74217585692995</v>
      </c>
      <c r="E134" s="23">
        <f t="shared" si="20"/>
        <v>27.906976744186053</v>
      </c>
      <c r="F134" s="23">
        <f t="shared" si="20"/>
        <v>65.67299006323398</v>
      </c>
      <c r="G134" s="23">
        <f t="shared" si="20"/>
        <v>61.07382550335569</v>
      </c>
      <c r="H134" s="25"/>
      <c r="I134" s="23">
        <f t="shared" si="21"/>
        <v>40.15031261755121</v>
      </c>
      <c r="J134" s="23">
        <f t="shared" si="21"/>
        <v>165.38131258918764</v>
      </c>
      <c r="K134" s="23">
        <f t="shared" si="21"/>
        <v>29.86153140169128</v>
      </c>
      <c r="L134" s="23">
        <f t="shared" si="21"/>
        <v>30.70325214097059</v>
      </c>
      <c r="M134" s="25"/>
      <c r="N134" s="23">
        <f t="shared" si="22"/>
        <v>67.55396641868967</v>
      </c>
      <c r="O134" s="23">
        <f t="shared" si="22"/>
        <v>216.58194949323985</v>
      </c>
      <c r="P134" s="23">
        <f t="shared" si="22"/>
        <v>55.14466165482693</v>
      </c>
      <c r="Q134" s="24">
        <f t="shared" si="22"/>
        <v>57.0788746664268</v>
      </c>
    </row>
    <row r="135" spans="2:17" ht="29.25" customHeight="1" hidden="1">
      <c r="B135" s="8">
        <v>2012</v>
      </c>
      <c r="C135" s="10" t="s">
        <v>11</v>
      </c>
      <c r="D135" s="23">
        <f t="shared" si="20"/>
        <v>11.911357340720215</v>
      </c>
      <c r="E135" s="23">
        <f t="shared" si="20"/>
        <v>10.000000000000014</v>
      </c>
      <c r="F135" s="23">
        <f t="shared" si="20"/>
        <v>14.101184068891271</v>
      </c>
      <c r="G135" s="23">
        <f t="shared" si="20"/>
        <v>-17.1875</v>
      </c>
      <c r="H135" s="25"/>
      <c r="I135" s="23">
        <f t="shared" si="21"/>
        <v>9.757663317518777</v>
      </c>
      <c r="J135" s="23">
        <f t="shared" si="21"/>
        <v>7.7477382532431704</v>
      </c>
      <c r="K135" s="23">
        <f t="shared" si="21"/>
        <v>19.594219569259636</v>
      </c>
      <c r="L135" s="23">
        <f t="shared" si="21"/>
        <v>-80.90752055276542</v>
      </c>
      <c r="M135" s="25"/>
      <c r="N135" s="23">
        <f t="shared" si="22"/>
        <v>22.570505583387927</v>
      </c>
      <c r="O135" s="23">
        <f t="shared" si="22"/>
        <v>20.801367067102888</v>
      </c>
      <c r="P135" s="23">
        <f t="shared" si="22"/>
        <v>33.71835207105076</v>
      </c>
      <c r="Q135" s="24">
        <f t="shared" si="22"/>
        <v>-78.8268677611664</v>
      </c>
    </row>
    <row r="136" spans="2:17" ht="29.25" customHeight="1" hidden="1">
      <c r="B136" s="8"/>
      <c r="C136" s="10" t="s">
        <v>12</v>
      </c>
      <c r="D136" s="23">
        <f t="shared" si="20"/>
        <v>8.196721311475414</v>
      </c>
      <c r="E136" s="23">
        <f t="shared" si="20"/>
        <v>-11.403508771929822</v>
      </c>
      <c r="F136" s="23">
        <f t="shared" si="20"/>
        <v>4.121110176618998</v>
      </c>
      <c r="G136" s="23">
        <f t="shared" si="20"/>
        <v>79</v>
      </c>
      <c r="H136" s="25"/>
      <c r="I136" s="23">
        <f t="shared" si="21"/>
        <v>-0.02644700524830057</v>
      </c>
      <c r="J136" s="23">
        <f t="shared" si="21"/>
        <v>64.51727862666067</v>
      </c>
      <c r="K136" s="23">
        <f t="shared" si="21"/>
        <v>-12.097133745402942</v>
      </c>
      <c r="L136" s="23">
        <f t="shared" si="21"/>
        <v>68.71423022141653</v>
      </c>
      <c r="M136" s="25"/>
      <c r="N136" s="23">
        <f t="shared" si="22"/>
        <v>11.534567448501193</v>
      </c>
      <c r="O136" s="23">
        <f t="shared" si="22"/>
        <v>91.46847728568699</v>
      </c>
      <c r="P136" s="23">
        <f t="shared" si="22"/>
        <v>-2.815299735979778</v>
      </c>
      <c r="Q136" s="24">
        <f t="shared" si="22"/>
        <v>63.72961475018522</v>
      </c>
    </row>
    <row r="137" spans="2:17" ht="29.25" customHeight="1" hidden="1">
      <c r="B137" s="8"/>
      <c r="C137" s="10" t="s">
        <v>13</v>
      </c>
      <c r="D137" s="23">
        <f t="shared" si="20"/>
        <v>-2.8115501519756805</v>
      </c>
      <c r="E137" s="23">
        <f t="shared" si="20"/>
        <v>-14.285714285714292</v>
      </c>
      <c r="F137" s="23">
        <f t="shared" si="20"/>
        <v>-12.205387205387211</v>
      </c>
      <c r="G137" s="23">
        <f t="shared" si="20"/>
        <v>327.02702702702703</v>
      </c>
      <c r="H137" s="25"/>
      <c r="I137" s="23">
        <f t="shared" si="21"/>
        <v>-0.8673387165828217</v>
      </c>
      <c r="J137" s="23">
        <f t="shared" si="21"/>
        <v>10.82578087734592</v>
      </c>
      <c r="K137" s="23">
        <f t="shared" si="21"/>
        <v>-5.884012019923119</v>
      </c>
      <c r="L137" s="23">
        <f t="shared" si="21"/>
        <v>303.4756661343196</v>
      </c>
      <c r="M137" s="25"/>
      <c r="N137" s="23">
        <f t="shared" si="22"/>
        <v>0.2402299834726449</v>
      </c>
      <c r="O137" s="23">
        <f t="shared" si="22"/>
        <v>12.224040989597668</v>
      </c>
      <c r="P137" s="23">
        <f t="shared" si="22"/>
        <v>-4.8960844474003835</v>
      </c>
      <c r="Q137" s="24">
        <f t="shared" si="22"/>
        <v>316.49177360287126</v>
      </c>
    </row>
    <row r="138" spans="2:17" ht="29.25" customHeight="1" hidden="1">
      <c r="B138" s="8"/>
      <c r="C138" s="10" t="s">
        <v>14</v>
      </c>
      <c r="D138" s="23">
        <f t="shared" si="20"/>
        <v>14.010989010989007</v>
      </c>
      <c r="E138" s="23">
        <f t="shared" si="20"/>
        <v>14.545454545454547</v>
      </c>
      <c r="F138" s="23">
        <f t="shared" si="20"/>
        <v>21.755725190839698</v>
      </c>
      <c r="G138" s="23">
        <f t="shared" si="20"/>
        <v>-45.41666666666667</v>
      </c>
      <c r="H138" s="25"/>
      <c r="I138" s="23">
        <f t="shared" si="21"/>
        <v>-1.8603520171121488</v>
      </c>
      <c r="J138" s="23">
        <f t="shared" si="21"/>
        <v>-26.398838910765065</v>
      </c>
      <c r="K138" s="23">
        <f t="shared" si="21"/>
        <v>-7.571246472008681</v>
      </c>
      <c r="L138" s="23">
        <f t="shared" si="21"/>
        <v>244.09030137881058</v>
      </c>
      <c r="M138" s="25"/>
      <c r="N138" s="23">
        <f t="shared" si="22"/>
        <v>-3.0575954379873593</v>
      </c>
      <c r="O138" s="23">
        <f t="shared" si="22"/>
        <v>-30.540332713840556</v>
      </c>
      <c r="P138" s="23">
        <f t="shared" si="22"/>
        <v>-8.220010806265606</v>
      </c>
      <c r="Q138" s="24">
        <f t="shared" si="22"/>
        <v>251.17112681041078</v>
      </c>
    </row>
    <row r="139" spans="2:17" ht="29.25" customHeight="1">
      <c r="B139" s="8">
        <v>2013</v>
      </c>
      <c r="C139" s="10" t="s">
        <v>11</v>
      </c>
      <c r="D139" s="23">
        <f aca="true" t="shared" si="23" ref="D139:G151">+D66/D62*100-100</f>
        <v>81.76567656765675</v>
      </c>
      <c r="E139" s="23">
        <f t="shared" si="23"/>
        <v>17.171717171717177</v>
      </c>
      <c r="F139" s="23">
        <f t="shared" si="23"/>
        <v>85.47169811320754</v>
      </c>
      <c r="G139" s="23">
        <f t="shared" si="23"/>
        <v>128.30188679245285</v>
      </c>
      <c r="H139" s="25"/>
      <c r="I139" s="23">
        <f aca="true" t="shared" si="24" ref="I139:L151">+I66/I62*100-100</f>
        <v>10.598542768739392</v>
      </c>
      <c r="J139" s="23">
        <f t="shared" si="24"/>
        <v>-13.24512015454117</v>
      </c>
      <c r="K139" s="23">
        <f t="shared" si="24"/>
        <v>13.719495540385381</v>
      </c>
      <c r="L139" s="23">
        <f t="shared" si="24"/>
        <v>41.772081204099294</v>
      </c>
      <c r="M139" s="25"/>
      <c r="N139" s="23">
        <f aca="true" t="shared" si="25" ref="N139:Q151">+N66/N62*100-100</f>
        <v>15.520447674538019</v>
      </c>
      <c r="O139" s="23">
        <f t="shared" si="25"/>
        <v>-10.768851072595837</v>
      </c>
      <c r="P139" s="23">
        <f t="shared" si="25"/>
        <v>19.0519191922306</v>
      </c>
      <c r="Q139" s="24">
        <f t="shared" si="25"/>
        <v>46.113548263760606</v>
      </c>
    </row>
    <row r="140" spans="2:17" ht="29.25" customHeight="1">
      <c r="B140" s="8"/>
      <c r="C140" s="10" t="s">
        <v>12</v>
      </c>
      <c r="D140" s="23">
        <f t="shared" si="23"/>
        <v>47.23320158102766</v>
      </c>
      <c r="E140" s="23">
        <f t="shared" si="23"/>
        <v>31.683168316831683</v>
      </c>
      <c r="F140" s="23">
        <f t="shared" si="23"/>
        <v>67.77059773828756</v>
      </c>
      <c r="G140" s="23">
        <f t="shared" si="23"/>
        <v>-86.03351955307262</v>
      </c>
      <c r="H140" s="25"/>
      <c r="I140" s="23">
        <f t="shared" si="24"/>
        <v>4.8411605480048365</v>
      </c>
      <c r="J140" s="23">
        <f t="shared" si="24"/>
        <v>-34.60919737102826</v>
      </c>
      <c r="K140" s="23">
        <f t="shared" si="24"/>
        <v>16.453687948353092</v>
      </c>
      <c r="L140" s="23">
        <f t="shared" si="24"/>
        <v>27.72720993415095</v>
      </c>
      <c r="M140" s="25"/>
      <c r="N140" s="23">
        <f t="shared" si="25"/>
        <v>7.813580561450408</v>
      </c>
      <c r="O140" s="23">
        <f t="shared" si="25"/>
        <v>-34.04191605450251</v>
      </c>
      <c r="P140" s="23">
        <f t="shared" si="25"/>
        <v>20.049257831580917</v>
      </c>
      <c r="Q140" s="24">
        <f t="shared" si="25"/>
        <v>52.46663056164974</v>
      </c>
    </row>
    <row r="141" spans="2:17" ht="29.25" customHeight="1">
      <c r="B141" s="8"/>
      <c r="C141" s="10" t="s">
        <v>13</v>
      </c>
      <c r="D141" s="23">
        <f t="shared" si="23"/>
        <v>71.85301016419078</v>
      </c>
      <c r="E141" s="23">
        <f t="shared" si="23"/>
        <v>132.05128205128207</v>
      </c>
      <c r="F141" s="23">
        <f t="shared" si="23"/>
        <v>90.60402684563758</v>
      </c>
      <c r="G141" s="23">
        <f t="shared" si="23"/>
        <v>-81.64556962025316</v>
      </c>
      <c r="H141" s="25"/>
      <c r="I141" s="23">
        <f t="shared" si="24"/>
        <v>29.258548724529476</v>
      </c>
      <c r="J141" s="23">
        <f t="shared" si="24"/>
        <v>25.556648052984073</v>
      </c>
      <c r="K141" s="23">
        <f t="shared" si="24"/>
        <v>34.18329729641164</v>
      </c>
      <c r="L141" s="23">
        <f t="shared" si="24"/>
        <v>-57.40653937897775</v>
      </c>
      <c r="M141" s="25"/>
      <c r="N141" s="23">
        <f t="shared" si="25"/>
        <v>41.36933333595135</v>
      </c>
      <c r="O141" s="23">
        <f t="shared" si="25"/>
        <v>23.306180115107452</v>
      </c>
      <c r="P141" s="23">
        <f t="shared" si="25"/>
        <v>48.79769069916398</v>
      </c>
      <c r="Q141" s="24">
        <f t="shared" si="25"/>
        <v>-53.26942077202681</v>
      </c>
    </row>
    <row r="142" spans="2:17" ht="29.25" customHeight="1">
      <c r="B142" s="8"/>
      <c r="C142" s="10" t="s">
        <v>14</v>
      </c>
      <c r="D142" s="23">
        <f t="shared" si="23"/>
        <v>14.257028112449802</v>
      </c>
      <c r="E142" s="23">
        <f t="shared" si="23"/>
        <v>43.650793650793645</v>
      </c>
      <c r="F142" s="23">
        <f t="shared" si="23"/>
        <v>18.22660098522168</v>
      </c>
      <c r="G142" s="23">
        <f t="shared" si="23"/>
        <v>-81.6793893129771</v>
      </c>
      <c r="H142" s="25"/>
      <c r="I142" s="23">
        <f t="shared" si="24"/>
        <v>53.34242875580597</v>
      </c>
      <c r="J142" s="23">
        <f t="shared" si="24"/>
        <v>213.52483658863008</v>
      </c>
      <c r="K142" s="23">
        <f t="shared" si="24"/>
        <v>48.19048148350666</v>
      </c>
      <c r="L142" s="23">
        <f t="shared" si="24"/>
        <v>-59.53433189974788</v>
      </c>
      <c r="M142" s="25"/>
      <c r="N142" s="23">
        <f t="shared" si="25"/>
        <v>74.16425535180923</v>
      </c>
      <c r="O142" s="23">
        <f t="shared" si="25"/>
        <v>289.6447090325344</v>
      </c>
      <c r="P142" s="23">
        <f t="shared" si="25"/>
        <v>64.45454186635752</v>
      </c>
      <c r="Q142" s="24">
        <f t="shared" si="25"/>
        <v>-51.64710111155218</v>
      </c>
    </row>
    <row r="143" spans="2:17" ht="29.25" customHeight="1">
      <c r="B143" s="8">
        <v>2014</v>
      </c>
      <c r="C143" s="10" t="s">
        <v>11</v>
      </c>
      <c r="D143" s="23">
        <f t="shared" si="23"/>
        <v>60.00907852927827</v>
      </c>
      <c r="E143" s="23">
        <f t="shared" si="23"/>
        <v>93.9655172413793</v>
      </c>
      <c r="F143" s="23">
        <f t="shared" si="23"/>
        <v>62.00406917599187</v>
      </c>
      <c r="G143" s="23">
        <f t="shared" si="23"/>
        <v>-4.958677685950406</v>
      </c>
      <c r="H143" s="25"/>
      <c r="I143" s="23">
        <f t="shared" si="24"/>
        <v>102.1414206901481</v>
      </c>
      <c r="J143" s="23">
        <f t="shared" si="24"/>
        <v>133.7904160603744</v>
      </c>
      <c r="K143" s="23">
        <f t="shared" si="24"/>
        <v>93.13439135365235</v>
      </c>
      <c r="L143" s="23">
        <f t="shared" si="24"/>
        <v>357.3074650384085</v>
      </c>
      <c r="M143" s="25"/>
      <c r="N143" s="23">
        <f t="shared" si="25"/>
        <v>133.2070387693383</v>
      </c>
      <c r="O143" s="23">
        <f t="shared" si="25"/>
        <v>164.00797422598845</v>
      </c>
      <c r="P143" s="23">
        <f t="shared" si="25"/>
        <v>123.37102645843473</v>
      </c>
      <c r="Q143" s="24">
        <f t="shared" si="25"/>
        <v>435.307266036325</v>
      </c>
    </row>
    <row r="144" spans="2:17" ht="29.25" customHeight="1">
      <c r="B144" s="8"/>
      <c r="C144" s="10" t="s">
        <v>12</v>
      </c>
      <c r="D144" s="23">
        <f t="shared" si="23"/>
        <v>1.8791946308724903</v>
      </c>
      <c r="E144" s="23">
        <f t="shared" si="23"/>
        <v>24.812030075187977</v>
      </c>
      <c r="F144" s="23">
        <f t="shared" si="23"/>
        <v>0.6740491092922554</v>
      </c>
      <c r="G144" s="23">
        <f t="shared" si="23"/>
        <v>-20</v>
      </c>
      <c r="H144" s="25"/>
      <c r="I144" s="23">
        <f t="shared" si="24"/>
        <v>-5.054516665926371</v>
      </c>
      <c r="J144" s="23">
        <f t="shared" si="24"/>
        <v>7.462238132167826</v>
      </c>
      <c r="K144" s="23">
        <f t="shared" si="24"/>
        <v>-4.666429786690202</v>
      </c>
      <c r="L144" s="23">
        <f t="shared" si="24"/>
        <v>-73.91994039392883</v>
      </c>
      <c r="M144" s="25"/>
      <c r="N144" s="23">
        <f t="shared" si="25"/>
        <v>8.329674662788648</v>
      </c>
      <c r="O144" s="23">
        <f t="shared" si="25"/>
        <v>21.257606695591846</v>
      </c>
      <c r="P144" s="23">
        <f t="shared" si="25"/>
        <v>9.601593167105136</v>
      </c>
      <c r="Q144" s="24">
        <f t="shared" si="25"/>
        <v>-76.29278068481536</v>
      </c>
    </row>
    <row r="145" spans="2:17" ht="29.25" customHeight="1">
      <c r="B145" s="5"/>
      <c r="C145" s="10" t="s">
        <v>13</v>
      </c>
      <c r="D145" s="23">
        <f t="shared" si="23"/>
        <v>13.239308462238398</v>
      </c>
      <c r="E145" s="23">
        <f t="shared" si="23"/>
        <v>-25.414364640883974</v>
      </c>
      <c r="F145" s="23">
        <f t="shared" si="23"/>
        <v>14.587525150905421</v>
      </c>
      <c r="G145" s="23">
        <f t="shared" si="23"/>
        <v>162.0689655172414</v>
      </c>
      <c r="H145" s="25"/>
      <c r="I145" s="23">
        <f t="shared" si="24"/>
        <v>-5.490307351937247</v>
      </c>
      <c r="J145" s="23">
        <f t="shared" si="24"/>
        <v>70.04172650815323</v>
      </c>
      <c r="K145" s="23">
        <f t="shared" si="24"/>
        <v>-16.989935808331666</v>
      </c>
      <c r="L145" s="23">
        <f t="shared" si="24"/>
        <v>83.42177985375753</v>
      </c>
      <c r="M145" s="25"/>
      <c r="N145" s="23">
        <f t="shared" si="25"/>
        <v>7.192282861291403</v>
      </c>
      <c r="O145" s="23">
        <f t="shared" si="25"/>
        <v>120.39837958432136</v>
      </c>
      <c r="P145" s="23">
        <f t="shared" si="25"/>
        <v>-8.19671259308815</v>
      </c>
      <c r="Q145" s="24">
        <f t="shared" si="25"/>
        <v>110.13254733322603</v>
      </c>
    </row>
    <row r="146" spans="2:17" ht="29.25" customHeight="1">
      <c r="B146" s="5"/>
      <c r="C146" s="10" t="s">
        <v>14</v>
      </c>
      <c r="D146" s="23">
        <f t="shared" si="23"/>
        <v>-32.513181019332166</v>
      </c>
      <c r="E146" s="23">
        <f t="shared" si="23"/>
        <v>-12.707182320441987</v>
      </c>
      <c r="F146" s="23">
        <f t="shared" si="23"/>
        <v>-59.35606060606061</v>
      </c>
      <c r="G146" s="23">
        <f t="shared" si="23"/>
        <v>145.83333333333334</v>
      </c>
      <c r="H146" s="25"/>
      <c r="I146" s="23">
        <f t="shared" si="24"/>
        <v>-23.1979042024729</v>
      </c>
      <c r="J146" s="23">
        <f t="shared" si="24"/>
        <v>-25.96900183943316</v>
      </c>
      <c r="K146" s="23">
        <f t="shared" si="24"/>
        <v>-20.365261227953752</v>
      </c>
      <c r="L146" s="23">
        <f t="shared" si="24"/>
        <v>-71.50186909037602</v>
      </c>
      <c r="M146" s="25"/>
      <c r="N146" s="23">
        <f t="shared" si="25"/>
        <v>-17.015817838696563</v>
      </c>
      <c r="O146" s="23">
        <f t="shared" si="25"/>
        <v>-25.082739070625394</v>
      </c>
      <c r="P146" s="23">
        <f t="shared" si="25"/>
        <v>-12.093677875106053</v>
      </c>
      <c r="Q146" s="24">
        <f t="shared" si="25"/>
        <v>-70.97012953549425</v>
      </c>
    </row>
    <row r="147" spans="2:17" ht="29.25" customHeight="1">
      <c r="B147" s="5">
        <v>2015</v>
      </c>
      <c r="C147" s="10" t="s">
        <v>11</v>
      </c>
      <c r="D147" s="23">
        <f t="shared" si="23"/>
        <v>-40.05673758865248</v>
      </c>
      <c r="E147" s="23">
        <f t="shared" si="23"/>
        <v>-18.222222222222214</v>
      </c>
      <c r="F147" s="23">
        <f t="shared" si="23"/>
        <v>-42.35478806907378</v>
      </c>
      <c r="G147" s="23">
        <f t="shared" si="23"/>
        <v>-19.130434782608702</v>
      </c>
      <c r="H147" s="25"/>
      <c r="I147" s="23">
        <f t="shared" si="24"/>
        <v>-40.925997489890634</v>
      </c>
      <c r="J147" s="23">
        <f t="shared" si="24"/>
        <v>22.821426687664356</v>
      </c>
      <c r="K147" s="23">
        <f t="shared" si="24"/>
        <v>-39.51976353821925</v>
      </c>
      <c r="L147" s="23">
        <f t="shared" si="24"/>
        <v>-36.685689673737485</v>
      </c>
      <c r="M147" s="25"/>
      <c r="N147" s="23">
        <f t="shared" si="25"/>
        <v>-29.70269683701295</v>
      </c>
      <c r="O147" s="23">
        <f t="shared" si="25"/>
        <v>31.71734606603161</v>
      </c>
      <c r="P147" s="23">
        <f t="shared" si="25"/>
        <v>-37.57198273532104</v>
      </c>
      <c r="Q147" s="24">
        <f t="shared" si="25"/>
        <v>-39.984106046592615</v>
      </c>
    </row>
    <row r="148" spans="2:17" ht="29.25" customHeight="1">
      <c r="B148" s="5"/>
      <c r="C148" s="10" t="s">
        <v>12</v>
      </c>
      <c r="D148" s="23">
        <f t="shared" si="23"/>
        <v>13.965744400527</v>
      </c>
      <c r="E148" s="23">
        <f t="shared" si="23"/>
        <v>16.867469879518083</v>
      </c>
      <c r="F148" s="23">
        <f t="shared" si="23"/>
        <v>3.6346245815399385</v>
      </c>
      <c r="G148" s="23">
        <f t="shared" si="23"/>
        <v>1070</v>
      </c>
      <c r="H148" s="25"/>
      <c r="I148" s="23">
        <f t="shared" si="24"/>
        <v>90.86565338168336</v>
      </c>
      <c r="J148" s="23">
        <f t="shared" si="24"/>
        <v>30.474367521918964</v>
      </c>
      <c r="K148" s="23">
        <f t="shared" si="24"/>
        <v>76.9908138772588</v>
      </c>
      <c r="L148" s="23">
        <f t="shared" si="24"/>
        <v>296.27684084416177</v>
      </c>
      <c r="M148" s="25"/>
      <c r="N148" s="23">
        <f t="shared" si="25"/>
        <v>81.46151287548068</v>
      </c>
      <c r="O148" s="23">
        <f t="shared" si="25"/>
        <v>42.132552876035135</v>
      </c>
      <c r="P148" s="23">
        <f t="shared" si="25"/>
        <v>86.6738038867538</v>
      </c>
      <c r="Q148" s="24">
        <f t="shared" si="25"/>
        <v>367.2166441958873</v>
      </c>
    </row>
    <row r="149" spans="2:17" ht="29.25" customHeight="1">
      <c r="B149" s="5"/>
      <c r="C149" s="10" t="s">
        <v>13</v>
      </c>
      <c r="D149" s="23">
        <f t="shared" si="23"/>
        <v>-18.20008035355565</v>
      </c>
      <c r="E149" s="23">
        <f t="shared" si="23"/>
        <v>-4.444444444444443</v>
      </c>
      <c r="F149" s="23">
        <f t="shared" si="23"/>
        <v>-24.451273046532037</v>
      </c>
      <c r="G149" s="23">
        <f t="shared" si="23"/>
        <v>144.73684210526315</v>
      </c>
      <c r="H149" s="25"/>
      <c r="I149" s="23">
        <f t="shared" si="24"/>
        <v>41.19561575647336</v>
      </c>
      <c r="J149" s="23">
        <f t="shared" si="24"/>
        <v>-26.4873281880256</v>
      </c>
      <c r="K149" s="23">
        <f t="shared" si="24"/>
        <v>58.34211957321165</v>
      </c>
      <c r="L149" s="23">
        <f t="shared" si="24"/>
        <v>78.65952028585525</v>
      </c>
      <c r="M149" s="25"/>
      <c r="N149" s="23">
        <f t="shared" si="25"/>
        <v>52.680112295591755</v>
      </c>
      <c r="O149" s="23">
        <f t="shared" si="25"/>
        <v>-22.648072152279468</v>
      </c>
      <c r="P149" s="23">
        <f t="shared" si="25"/>
        <v>73.56715820630174</v>
      </c>
      <c r="Q149" s="24">
        <f t="shared" si="25"/>
        <v>82.65836287699483</v>
      </c>
    </row>
    <row r="150" spans="2:17" ht="29.25" customHeight="1">
      <c r="B150" s="5"/>
      <c r="C150" s="10" t="s">
        <v>14</v>
      </c>
      <c r="D150" s="23">
        <f t="shared" si="23"/>
        <v>-4.427083333333343</v>
      </c>
      <c r="E150" s="23">
        <f t="shared" si="23"/>
        <v>2.5316455696202382</v>
      </c>
      <c r="F150" s="23">
        <f t="shared" si="23"/>
        <v>51.16495806150979</v>
      </c>
      <c r="G150" s="23">
        <f t="shared" si="23"/>
        <v>-13.559322033898297</v>
      </c>
      <c r="H150" s="25"/>
      <c r="I150" s="23">
        <f t="shared" si="24"/>
        <v>36.706993213337256</v>
      </c>
      <c r="J150" s="23">
        <f t="shared" si="24"/>
        <v>-4.3175487465181135</v>
      </c>
      <c r="K150" s="23">
        <f t="shared" si="24"/>
        <v>47.892138245347496</v>
      </c>
      <c r="L150" s="23">
        <f t="shared" si="24"/>
        <v>33.744855967078195</v>
      </c>
      <c r="M150" s="25"/>
      <c r="N150" s="23">
        <f t="shared" si="25"/>
        <v>42.645214925232494</v>
      </c>
      <c r="O150" s="23">
        <f t="shared" si="25"/>
        <v>-0.946571767152065</v>
      </c>
      <c r="P150" s="23">
        <f t="shared" si="25"/>
        <v>54.767038575737075</v>
      </c>
      <c r="Q150" s="24">
        <f t="shared" si="25"/>
        <v>13.02692230609928</v>
      </c>
    </row>
    <row r="151" spans="2:17" ht="29.25" customHeight="1">
      <c r="B151" s="5">
        <v>2016</v>
      </c>
      <c r="C151" s="10" t="s">
        <v>11</v>
      </c>
      <c r="D151" s="23">
        <f t="shared" si="23"/>
        <v>-20.30288689067676</v>
      </c>
      <c r="E151" s="23">
        <f t="shared" si="23"/>
        <v>-14.130434782608688</v>
      </c>
      <c r="F151" s="23">
        <f t="shared" si="23"/>
        <v>-21.677559912854022</v>
      </c>
      <c r="G151" s="23">
        <f t="shared" si="23"/>
        <v>-5.376344086021504</v>
      </c>
      <c r="H151" s="25"/>
      <c r="I151" s="23">
        <f t="shared" si="24"/>
        <v>-13.87545344619106</v>
      </c>
      <c r="J151" s="23">
        <f t="shared" si="24"/>
        <v>-65.88957055214723</v>
      </c>
      <c r="K151" s="23">
        <f t="shared" si="24"/>
        <v>-15.817223198594021</v>
      </c>
      <c r="L151" s="23">
        <f t="shared" si="24"/>
        <v>19.04761904761905</v>
      </c>
      <c r="M151" s="25"/>
      <c r="N151" s="23">
        <f t="shared" si="25"/>
        <v>-22.19479156843181</v>
      </c>
      <c r="O151" s="23">
        <f t="shared" si="25"/>
        <v>-66.44422822734616</v>
      </c>
      <c r="P151" s="23">
        <f t="shared" si="25"/>
        <v>-12.083321036883618</v>
      </c>
      <c r="Q151" s="24">
        <f t="shared" si="25"/>
        <v>32.69504915891807</v>
      </c>
    </row>
    <row r="152" spans="2:17" ht="29.25" customHeight="1">
      <c r="B152" s="5"/>
      <c r="C152" s="10"/>
      <c r="D152" s="23"/>
      <c r="E152" s="23"/>
      <c r="F152" s="23"/>
      <c r="G152" s="23"/>
      <c r="H152" s="25"/>
      <c r="I152" s="23"/>
      <c r="J152" s="23"/>
      <c r="K152" s="23"/>
      <c r="L152" s="23"/>
      <c r="M152" s="25"/>
      <c r="N152" s="23"/>
      <c r="O152" s="23"/>
      <c r="P152" s="23"/>
      <c r="Q152" s="23"/>
    </row>
    <row r="153" spans="2:17" ht="29.25" customHeight="1">
      <c r="B153" s="5"/>
      <c r="C153" s="10"/>
      <c r="D153" s="23"/>
      <c r="E153" s="23"/>
      <c r="F153" s="23"/>
      <c r="G153" s="23"/>
      <c r="H153" s="25"/>
      <c r="I153" s="23"/>
      <c r="J153" s="23"/>
      <c r="K153" s="23"/>
      <c r="L153" s="23"/>
      <c r="M153" s="25"/>
      <c r="N153" s="23"/>
      <c r="O153" s="23"/>
      <c r="P153" s="23"/>
      <c r="Q153" s="23"/>
    </row>
    <row r="154" spans="2:17" ht="29.25" customHeight="1">
      <c r="B154" s="5"/>
      <c r="C154" s="10"/>
      <c r="D154" s="23"/>
      <c r="E154" s="23"/>
      <c r="F154" s="23"/>
      <c r="G154" s="23"/>
      <c r="H154" s="25"/>
      <c r="I154" s="23"/>
      <c r="J154" s="23"/>
      <c r="K154" s="23"/>
      <c r="L154" s="23"/>
      <c r="M154" s="25"/>
      <c r="N154" s="23"/>
      <c r="O154" s="23"/>
      <c r="P154" s="23"/>
      <c r="Q154" s="23"/>
    </row>
    <row r="155" spans="2:17" ht="29.25" customHeight="1">
      <c r="B155" s="7" t="s">
        <v>23</v>
      </c>
      <c r="C155" s="27"/>
      <c r="D155" s="28"/>
      <c r="E155" s="28"/>
      <c r="F155" s="28"/>
      <c r="G155" s="28"/>
      <c r="H155" s="29"/>
      <c r="I155" s="28"/>
      <c r="J155" s="28"/>
      <c r="K155" s="28"/>
      <c r="L155" s="28"/>
      <c r="M155" s="29"/>
      <c r="N155" s="28"/>
      <c r="O155" s="28"/>
      <c r="P155" s="28"/>
      <c r="Q155" s="34" t="s">
        <v>25</v>
      </c>
    </row>
    <row r="156" spans="2:17" ht="23.25">
      <c r="B156" s="32" t="s">
        <v>24</v>
      </c>
      <c r="C156" s="1"/>
      <c r="D156" s="1"/>
      <c r="E156" s="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30"/>
      <c r="Q156" s="35" t="s">
        <v>26</v>
      </c>
    </row>
    <row r="157" spans="2:17" ht="23.25">
      <c r="B157" s="33"/>
      <c r="C157" s="1"/>
      <c r="D157" s="1"/>
      <c r="E157" s="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33"/>
    </row>
    <row r="165" ht="8.25" customHeight="1"/>
  </sheetData>
  <sheetProtection/>
  <mergeCells count="7">
    <mergeCell ref="N3:Q3"/>
    <mergeCell ref="N4:Q4"/>
    <mergeCell ref="I83:L83"/>
    <mergeCell ref="D3:G3"/>
    <mergeCell ref="D4:G4"/>
    <mergeCell ref="I3:L3"/>
    <mergeCell ref="I4:L4"/>
  </mergeCells>
  <printOptions horizontalCentered="1" verticalCentered="1"/>
  <pageMargins left="0" right="0" top="0.1968503937007874" bottom="0.1968503937007874" header="0" footer="0"/>
  <pageSetup fitToHeight="1" fitToWidth="1" horizontalDpi="300" verticalDpi="3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ULUC AYSUN</dc:creator>
  <cp:keywords/>
  <dc:description/>
  <cp:lastModifiedBy>İbrahim BABACAN</cp:lastModifiedBy>
  <cp:lastPrinted>2011-07-12T11:44:44Z</cp:lastPrinted>
  <dcterms:created xsi:type="dcterms:W3CDTF">1999-04-05T11:23:15Z</dcterms:created>
  <dcterms:modified xsi:type="dcterms:W3CDTF">2016-08-08T14:17:06Z</dcterms:modified>
  <cp:category/>
  <cp:version/>
  <cp:contentType/>
  <cp:contentStatus/>
</cp:coreProperties>
</file>