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aden\Desktop\MASA_USTUNDEKİLER\Temel Ekonomik Göstergeler\Temel Ekonomik Göstergeler- 2018 2. Çeyrek\Temel Ekonomik Göstergeler- 2018 1. Çeyrek\B-7\"/>
    </mc:Choice>
  </mc:AlternateContent>
  <bookViews>
    <workbookView xWindow="360" yWindow="330" windowWidth="9720" windowHeight="5475" tabRatio="604"/>
  </bookViews>
  <sheets>
    <sheet name="T 7.17" sheetId="4" r:id="rId1"/>
  </sheets>
  <definedNames>
    <definedName name="_xlnm.Print_Area" localSheetId="0">'T 7.17'!$A$1:$L$329</definedName>
  </definedNames>
  <calcPr calcId="152511"/>
</workbook>
</file>

<file path=xl/calcChain.xml><?xml version="1.0" encoding="utf-8"?>
<calcChain xmlns="http://schemas.openxmlformats.org/spreadsheetml/2006/main">
  <c r="L165" i="4" l="1"/>
  <c r="L164" i="4"/>
  <c r="L162" i="4"/>
  <c r="L156" i="4"/>
  <c r="L153" i="4"/>
  <c r="L152" i="4"/>
  <c r="L151" i="4"/>
  <c r="L150" i="4"/>
  <c r="L149" i="4"/>
  <c r="L147" i="4"/>
  <c r="L146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94" i="4" s="1"/>
  <c r="L131" i="4"/>
  <c r="L130" i="4"/>
  <c r="L129" i="4"/>
  <c r="L128" i="4"/>
  <c r="L127" i="4"/>
  <c r="L126" i="4"/>
  <c r="L125" i="4"/>
  <c r="L124" i="4"/>
  <c r="L123" i="4"/>
  <c r="L121" i="4"/>
  <c r="L120" i="4"/>
  <c r="B106" i="4"/>
  <c r="B105" i="4"/>
  <c r="B104" i="4"/>
  <c r="B103" i="4"/>
  <c r="B102" i="4"/>
  <c r="B101" i="4"/>
  <c r="B100" i="4"/>
  <c r="B99" i="4"/>
  <c r="B98" i="4"/>
  <c r="B97" i="4"/>
  <c r="B96" i="4"/>
  <c r="B95" i="4"/>
  <c r="K94" i="4"/>
  <c r="J94" i="4"/>
  <c r="I94" i="4"/>
  <c r="H94" i="4"/>
  <c r="G94" i="4"/>
  <c r="F94" i="4"/>
  <c r="E94" i="4"/>
  <c r="D94" i="4"/>
  <c r="C94" i="4"/>
  <c r="B94" i="4"/>
  <c r="E81" i="4"/>
  <c r="D81" i="4"/>
  <c r="K68" i="4"/>
  <c r="E68" i="4"/>
  <c r="D68" i="4"/>
  <c r="K55" i="4"/>
  <c r="G55" i="4"/>
  <c r="F55" i="4"/>
  <c r="E55" i="4"/>
  <c r="D55" i="4"/>
  <c r="K49" i="4"/>
  <c r="K50" i="4" s="1"/>
  <c r="G42" i="4"/>
  <c r="E42" i="4"/>
  <c r="D42" i="4"/>
  <c r="N41" i="4"/>
  <c r="N40" i="4"/>
  <c r="N39" i="4"/>
  <c r="N38" i="4"/>
  <c r="N37" i="4"/>
  <c r="N36" i="4"/>
  <c r="N35" i="4"/>
  <c r="N34" i="4"/>
  <c r="N33" i="4"/>
  <c r="N32" i="4"/>
  <c r="N31" i="4"/>
  <c r="N30" i="4"/>
  <c r="G29" i="4"/>
  <c r="F29" i="4"/>
  <c r="E29" i="4"/>
  <c r="D29" i="4"/>
  <c r="G16" i="4"/>
  <c r="F16" i="4"/>
</calcChain>
</file>

<file path=xl/comments1.xml><?xml version="1.0" encoding="utf-8"?>
<comments xmlns="http://schemas.openxmlformats.org/spreadsheetml/2006/main">
  <authors>
    <author>adincer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162"/>
          </rPr>
          <t>adincer: imkb veriler/bültenler/ son ayın bülteninden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162"/>
          </rPr>
          <t>adincer:tcmb/veriler/istatistiki veriler/genel istatistikler/altınborsası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<sst xmlns="http://schemas.openxmlformats.org/spreadsheetml/2006/main" count="257" uniqueCount="79">
  <si>
    <t xml:space="preserve"> -   </t>
  </si>
  <si>
    <t>Kote Olan</t>
  </si>
  <si>
    <t>No. Of</t>
  </si>
  <si>
    <t>Quoted</t>
  </si>
  <si>
    <t>Firms</t>
  </si>
  <si>
    <t>Operat.</t>
  </si>
  <si>
    <t>Stock Exchange Trading Vol.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</si>
  <si>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</si>
  <si>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</si>
  <si>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</si>
  <si>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</si>
  <si>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</si>
  <si>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</si>
  <si>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</si>
  <si>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</si>
  <si>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</si>
  <si>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</si>
  <si>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</si>
  <si>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</si>
  <si>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</si>
  <si>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</si>
  <si>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</si>
  <si>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</si>
  <si>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</si>
  <si>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</si>
  <si>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</si>
  <si>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</si>
  <si>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</si>
  <si>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</si>
  <si>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</si>
  <si>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>Tablo: VII. 17-  Menkul Kıymetler Borsalarında Çeşitli Göstergeler</t>
  </si>
  <si>
    <t>Table: VII. 17-  Main Indicators In Securities Markets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</si>
  <si>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</si>
  <si>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</si>
  <si>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</si>
  <si>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</si>
  <si>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</si>
  <si>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</si>
  <si>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</si>
  <si>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</si>
  <si>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</si>
  <si>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</si>
  <si>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</si>
  <si>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</si>
  <si>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 xml:space="preserve">         Hisse Senetleri Piyasası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</si>
  <si>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</si>
  <si>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</si>
  <si>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</si>
  <si>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</si>
  <si>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</si>
  <si>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</si>
  <si>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</si>
  <si>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</si>
  <si>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</si>
  <si>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</si>
  <si>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</si>
  <si>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</si>
  <si>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</si>
  <si>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</si>
  <si>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</si>
  <si>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</si>
  <si>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</si>
  <si>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</si>
  <si>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</si>
  <si>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</si>
  <si>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</si>
  <si>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</si>
  <si>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</si>
  <si>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</si>
  <si>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</si>
  <si>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</si>
  <si>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</si>
  <si>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</si>
  <si>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 xml:space="preserve">               Altın Borsası - Gold Exchange Market</t>
  </si>
  <si>
    <t>2014 1</t>
  </si>
  <si>
    <t>2015 1</t>
  </si>
  <si>
    <t>2016 1</t>
  </si>
  <si>
    <t>2017 1</t>
  </si>
  <si>
    <t>2018 1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</si>
</sst>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9" formatCode="_-* #,##0.00\ _T_L_-;\-* #,##0.00\ _T_L_-;_-* &quot;-&quot;??\ _T_L_-;_-@_-"/>
    <numFmt numFmtId="180" formatCode="#,##0.00_);\(#,##0.00\)"/>
    <numFmt numFmtId="181" formatCode="#,##0.00;\(#,##0.00\);&quot;---&quot;"/>
    <numFmt numFmtId="183" formatCode="0.00000000"/>
    <numFmt numFmtId="185" formatCode="#,##0.0000000"/>
    <numFmt numFmtId="186" formatCode="_-* #,##0\ _T_L_-;\-* #,##0\ _T_L_-;_-* &quot;-&quot;??\ _T_L_-;_-@_-"/>
  </numFmts>
  <fonts count="23">
    <font>
      <sz val="12"/>
      <name val="SWISS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sz val="10"/>
      <name val="Helv"/>
    </font>
    <font>
      <sz val="12"/>
      <color indexed="8"/>
      <name val="Arial"/>
      <family val="2"/>
      <charset val="162"/>
    </font>
    <font>
      <sz val="8"/>
      <name val="Arial"/>
      <family val="2"/>
      <charset val="16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color indexed="18"/>
      <name val="Arial Unicode MS"/>
      <family val="2"/>
      <charset val="162"/>
    </font>
    <font>
      <b/>
      <sz val="12"/>
      <name val="Arial"/>
      <family val="2"/>
    </font>
    <font>
      <sz val="10"/>
      <name val="Helv"/>
      <charset val="162"/>
    </font>
    <font>
      <sz val="7"/>
      <name val="Arial Tur"/>
      <family val="2"/>
      <charset val="162"/>
    </font>
    <font>
      <sz val="8"/>
      <name val="Arial TUR"/>
      <family val="2"/>
      <charset val="162"/>
    </font>
    <font>
      <sz val="16"/>
      <name val="Arial"/>
      <family val="2"/>
      <charset val="162"/>
    </font>
    <font>
      <sz val="16"/>
      <name val="SWISS"/>
      <charset val="162"/>
    </font>
    <font>
      <sz val="10"/>
      <color rgb="FF000000"/>
      <name val="Arial"/>
      <family val="2"/>
      <charset val="162"/>
    </font>
    <font>
      <sz val="10"/>
      <color rgb="FF444952"/>
      <name val="Arial Unicode MS"/>
      <family val="2"/>
      <charset val="162"/>
    </font>
    <font>
      <sz val="16"/>
      <color rgb="FF444952"/>
      <name val="Arial Unicode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</borders>
  <cellStyleXfs count="10">
    <xf numFmtId="180" fontId="0" fillId="0" borderId="0"/>
    <xf numFmtId="4" fontId="6" fillId="0" borderId="0" applyFont="0" applyFill="0" applyBorder="0" applyAlignment="0" applyProtection="0"/>
    <xf numFmtId="181" fontId="8" fillId="0" borderId="0"/>
    <xf numFmtId="0" fontId="1" fillId="0" borderId="0"/>
    <xf numFmtId="0" fontId="20" fillId="0" borderId="0"/>
    <xf numFmtId="0" fontId="20" fillId="0" borderId="0"/>
    <xf numFmtId="0" fontId="15" fillId="0" borderId="0"/>
    <xf numFmtId="0" fontId="6" fillId="0" borderId="0"/>
    <xf numFmtId="0" fontId="6" fillId="0" borderId="0"/>
    <xf numFmtId="179" fontId="1" fillId="0" borderId="0" applyFont="0" applyFill="0" applyBorder="0" applyAlignment="0" applyProtection="0"/>
  </cellStyleXfs>
  <cellXfs count="180">
    <xf numFmtId="180" fontId="0" fillId="0" borderId="0" xfId="0"/>
    <xf numFmtId="180" fontId="3" fillId="0" borderId="0" xfId="0" applyFont="1"/>
    <xf numFmtId="180" fontId="2" fillId="0" borderId="1" xfId="0" applyFont="1" applyBorder="1" applyProtection="1"/>
    <xf numFmtId="180" fontId="2" fillId="0" borderId="2" xfId="0" applyFont="1" applyBorder="1" applyProtection="1"/>
    <xf numFmtId="180" fontId="4" fillId="0" borderId="0" xfId="0" applyFont="1" applyProtection="1"/>
    <xf numFmtId="180" fontId="4" fillId="0" borderId="3" xfId="0" applyFont="1" applyBorder="1" applyProtection="1"/>
    <xf numFmtId="180" fontId="2" fillId="0" borderId="4" xfId="0" applyFont="1" applyBorder="1" applyAlignment="1" applyProtection="1">
      <alignment horizontal="right"/>
    </xf>
    <xf numFmtId="180" fontId="5" fillId="0" borderId="0" xfId="0" applyFont="1" applyProtection="1"/>
    <xf numFmtId="180" fontId="5" fillId="0" borderId="3" xfId="0" applyFont="1" applyBorder="1" applyProtection="1"/>
    <xf numFmtId="3" fontId="3" fillId="0" borderId="5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</xf>
    <xf numFmtId="180" fontId="2" fillId="0" borderId="1" xfId="0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1" xfId="0" applyNumberFormat="1" applyFont="1" applyBorder="1" applyProtection="1"/>
    <xf numFmtId="0" fontId="2" fillId="0" borderId="2" xfId="0" applyNumberFormat="1" applyFont="1" applyBorder="1" applyProtection="1"/>
    <xf numFmtId="3" fontId="3" fillId="0" borderId="3" xfId="0" applyNumberFormat="1" applyFont="1" applyBorder="1" applyAlignment="1" applyProtection="1">
      <alignment horizontal="right"/>
    </xf>
    <xf numFmtId="0" fontId="2" fillId="0" borderId="7" xfId="0" applyNumberFormat="1" applyFont="1" applyBorder="1" applyProtection="1"/>
    <xf numFmtId="3" fontId="3" fillId="0" borderId="7" xfId="0" applyNumberFormat="1" applyFont="1" applyBorder="1" applyAlignment="1" applyProtection="1">
      <alignment horizontal="right"/>
    </xf>
    <xf numFmtId="3" fontId="3" fillId="0" borderId="8" xfId="0" applyNumberFormat="1" applyFont="1" applyBorder="1" applyAlignment="1" applyProtection="1">
      <alignment horizontal="right"/>
    </xf>
    <xf numFmtId="0" fontId="2" fillId="0" borderId="9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/>
    </xf>
    <xf numFmtId="1" fontId="3" fillId="0" borderId="2" xfId="0" applyNumberFormat="1" applyFont="1" applyBorder="1" applyProtection="1"/>
    <xf numFmtId="1" fontId="3" fillId="0" borderId="1" xfId="0" applyNumberFormat="1" applyFont="1" applyBorder="1" applyProtection="1"/>
    <xf numFmtId="1" fontId="3" fillId="0" borderId="0" xfId="0" applyNumberFormat="1" applyFont="1" applyBorder="1" applyProtection="1"/>
    <xf numFmtId="1" fontId="3" fillId="0" borderId="4" xfId="0" applyNumberFormat="1" applyFont="1" applyBorder="1" applyProtection="1"/>
    <xf numFmtId="1" fontId="3" fillId="0" borderId="9" xfId="0" applyNumberFormat="1" applyFont="1" applyBorder="1" applyProtection="1"/>
    <xf numFmtId="1" fontId="0" fillId="0" borderId="0" xfId="0" applyNumberFormat="1"/>
    <xf numFmtId="3" fontId="4" fillId="0" borderId="0" xfId="0" applyNumberFormat="1" applyFont="1" applyProtection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right"/>
    </xf>
    <xf numFmtId="3" fontId="4" fillId="0" borderId="3" xfId="0" applyNumberFormat="1" applyFont="1" applyBorder="1" applyProtection="1"/>
    <xf numFmtId="3" fontId="2" fillId="0" borderId="3" xfId="0" applyNumberFormat="1" applyFont="1" applyBorder="1" applyProtection="1"/>
    <xf numFmtId="3" fontId="2" fillId="0" borderId="3" xfId="0" applyNumberFormat="1" applyFont="1" applyBorder="1" applyAlignment="1" applyProtection="1">
      <alignment horizontal="right"/>
    </xf>
    <xf numFmtId="3" fontId="2" fillId="0" borderId="4" xfId="0" applyNumberFormat="1" applyFont="1" applyBorder="1" applyProtection="1"/>
    <xf numFmtId="3" fontId="2" fillId="0" borderId="9" xfId="0" applyNumberFormat="1" applyFont="1" applyBorder="1" applyAlignment="1" applyProtection="1">
      <alignment horizontal="centerContinuous"/>
    </xf>
    <xf numFmtId="3" fontId="2" fillId="0" borderId="4" xfId="0" applyNumberFormat="1" applyFont="1" applyBorder="1" applyAlignment="1" applyProtection="1">
      <alignment horizontal="centerContinuous"/>
    </xf>
    <xf numFmtId="3" fontId="2" fillId="0" borderId="10" xfId="0" applyNumberFormat="1" applyFont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3" fontId="3" fillId="0" borderId="1" xfId="0" applyNumberFormat="1" applyFont="1" applyBorder="1" applyProtection="1"/>
    <xf numFmtId="3" fontId="3" fillId="0" borderId="0" xfId="0" applyNumberFormat="1" applyFont="1" applyProtection="1"/>
    <xf numFmtId="3" fontId="3" fillId="0" borderId="4" xfId="0" applyNumberFormat="1" applyFont="1" applyBorder="1" applyProtection="1"/>
    <xf numFmtId="3" fontId="3" fillId="0" borderId="7" xfId="0" applyNumberFormat="1" applyFont="1" applyBorder="1" applyProtection="1"/>
    <xf numFmtId="3" fontId="3" fillId="0" borderId="0" xfId="0" applyNumberFormat="1" applyFont="1" applyBorder="1" applyProtection="1"/>
    <xf numFmtId="3" fontId="3" fillId="0" borderId="3" xfId="0" applyNumberFormat="1" applyFont="1" applyBorder="1" applyProtection="1"/>
    <xf numFmtId="3" fontId="3" fillId="0" borderId="6" xfId="0" applyNumberFormat="1" applyFont="1" applyBorder="1" applyProtection="1"/>
    <xf numFmtId="3" fontId="3" fillId="0" borderId="8" xfId="0" applyNumberFormat="1" applyFont="1" applyBorder="1" applyProtection="1"/>
    <xf numFmtId="3" fontId="3" fillId="0" borderId="10" xfId="0" applyNumberFormat="1" applyFont="1" applyBorder="1" applyProtection="1"/>
    <xf numFmtId="3" fontId="3" fillId="0" borderId="11" xfId="0" applyNumberFormat="1" applyFont="1" applyBorder="1" applyProtection="1"/>
    <xf numFmtId="3" fontId="3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7" fillId="0" borderId="4" xfId="7" applyNumberFormat="1" applyFont="1" applyFill="1" applyBorder="1" applyAlignment="1" applyProtection="1">
      <alignment horizontal="right"/>
    </xf>
    <xf numFmtId="3" fontId="7" fillId="0" borderId="6" xfId="7" applyNumberFormat="1" applyFont="1" applyFill="1" applyBorder="1" applyAlignment="1" applyProtection="1">
      <alignment horizontal="right"/>
    </xf>
    <xf numFmtId="1" fontId="7" fillId="0" borderId="1" xfId="1" applyNumberFormat="1" applyFont="1" applyBorder="1" applyAlignment="1" applyProtection="1">
      <alignment horizontal="right"/>
    </xf>
    <xf numFmtId="1" fontId="7" fillId="0" borderId="1" xfId="1" applyNumberFormat="1" applyFont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Protection="1"/>
    <xf numFmtId="183" fontId="0" fillId="0" borderId="0" xfId="0" applyNumberFormat="1"/>
    <xf numFmtId="185" fontId="0" fillId="0" borderId="0" xfId="0" applyNumberFormat="1"/>
    <xf numFmtId="180" fontId="3" fillId="0" borderId="0" xfId="0" applyFont="1" applyBorder="1"/>
    <xf numFmtId="180" fontId="0" fillId="0" borderId="0" xfId="0" applyBorder="1"/>
    <xf numFmtId="180" fontId="2" fillId="0" borderId="6" xfId="0" applyFont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right"/>
    </xf>
    <xf numFmtId="3" fontId="10" fillId="0" borderId="0" xfId="0" applyNumberFormat="1" applyFont="1" applyProtection="1"/>
    <xf numFmtId="0" fontId="2" fillId="0" borderId="2" xfId="0" applyNumberFormat="1" applyFont="1" applyFill="1" applyBorder="1" applyAlignment="1" applyProtection="1">
      <alignment horizontal="right"/>
    </xf>
    <xf numFmtId="1" fontId="3" fillId="0" borderId="7" xfId="0" applyNumberFormat="1" applyFont="1" applyBorder="1" applyProtection="1"/>
    <xf numFmtId="0" fontId="2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Protection="1"/>
    <xf numFmtId="3" fontId="3" fillId="0" borderId="4" xfId="0" applyNumberFormat="1" applyFont="1" applyFill="1" applyBorder="1" applyProtection="1"/>
    <xf numFmtId="180" fontId="13" fillId="0" borderId="0" xfId="0" applyFont="1"/>
    <xf numFmtId="180" fontId="0" fillId="0" borderId="0" xfId="0" applyAlignment="1">
      <alignment wrapText="1"/>
    </xf>
    <xf numFmtId="180" fontId="0" fillId="0" borderId="0" xfId="0" applyAlignment="1">
      <alignment horizontal="right" wrapText="1"/>
    </xf>
    <xf numFmtId="3" fontId="3" fillId="0" borderId="11" xfId="0" applyNumberFormat="1" applyFont="1" applyBorder="1" applyAlignment="1" applyProtection="1">
      <alignment horizontal="right"/>
    </xf>
    <xf numFmtId="37" fontId="16" fillId="0" borderId="0" xfId="8" applyNumberFormat="1" applyFont="1" applyBorder="1" applyProtection="1"/>
    <xf numFmtId="0" fontId="17" fillId="2" borderId="0" xfId="6" applyFont="1" applyFill="1" applyBorder="1" applyAlignment="1">
      <alignment vertical="center"/>
    </xf>
    <xf numFmtId="0" fontId="16" fillId="2" borderId="0" xfId="6" applyFont="1" applyFill="1" applyBorder="1" applyAlignment="1" applyProtection="1">
      <alignment vertical="center"/>
      <protection locked="0"/>
    </xf>
    <xf numFmtId="180" fontId="0" fillId="0" borderId="7" xfId="0" applyBorder="1"/>
    <xf numFmtId="3" fontId="0" fillId="0" borderId="0" xfId="0" applyNumberFormat="1" applyBorder="1"/>
    <xf numFmtId="3" fontId="3" fillId="0" borderId="7" xfId="0" applyNumberFormat="1" applyFont="1" applyFill="1" applyBorder="1" applyAlignment="1" applyProtection="1">
      <alignment horizontal="right"/>
    </xf>
    <xf numFmtId="180" fontId="21" fillId="0" borderId="0" xfId="0" applyFont="1" applyAlignment="1">
      <alignment vertical="center"/>
    </xf>
    <xf numFmtId="180" fontId="21" fillId="0" borderId="0" xfId="0" applyFont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80" fontId="2" fillId="0" borderId="10" xfId="0" applyFont="1" applyBorder="1" applyAlignment="1" applyProtection="1">
      <alignment horizontal="right"/>
    </xf>
    <xf numFmtId="180" fontId="2" fillId="0" borderId="13" xfId="0" applyFont="1" applyBorder="1" applyProtection="1"/>
    <xf numFmtId="180" fontId="2" fillId="0" borderId="14" xfId="0" applyFont="1" applyBorder="1" applyProtection="1"/>
    <xf numFmtId="3" fontId="0" fillId="0" borderId="11" xfId="0" applyNumberFormat="1" applyBorder="1"/>
    <xf numFmtId="3" fontId="0" fillId="0" borderId="10" xfId="0" applyNumberFormat="1" applyBorder="1"/>
    <xf numFmtId="3" fontId="0" fillId="0" borderId="5" xfId="0" applyNumberFormat="1" applyBorder="1" applyAlignment="1">
      <alignment horizontal="right"/>
    </xf>
    <xf numFmtId="3" fontId="0" fillId="0" borderId="7" xfId="0" applyNumberFormat="1" applyBorder="1"/>
    <xf numFmtId="180" fontId="0" fillId="0" borderId="5" xfId="0" applyBorder="1"/>
    <xf numFmtId="3" fontId="0" fillId="0" borderId="5" xfId="0" applyNumberFormat="1" applyBorder="1"/>
    <xf numFmtId="3" fontId="0" fillId="0" borderId="4" xfId="0" applyNumberFormat="1" applyBorder="1" applyAlignment="1">
      <alignment horizontal="right"/>
    </xf>
    <xf numFmtId="180" fontId="0" fillId="0" borderId="3" xfId="0" applyBorder="1"/>
    <xf numFmtId="180" fontId="3" fillId="0" borderId="0" xfId="0" applyFont="1" applyAlignment="1">
      <alignment horizontal="right"/>
    </xf>
    <xf numFmtId="180" fontId="3" fillId="0" borderId="0" xfId="0" applyFont="1" applyBorder="1" applyProtection="1"/>
    <xf numFmtId="180" fontId="4" fillId="0" borderId="5" xfId="0" applyFont="1" applyBorder="1" applyAlignment="1" applyProtection="1">
      <alignment horizontal="center"/>
    </xf>
    <xf numFmtId="3" fontId="2" fillId="0" borderId="10" xfId="0" applyNumberFormat="1" applyFont="1" applyBorder="1" applyProtection="1"/>
    <xf numFmtId="3" fontId="2" fillId="0" borderId="10" xfId="0" applyNumberFormat="1" applyFont="1" applyBorder="1" applyAlignment="1" applyProtection="1">
      <alignment horizontal="centerContinuous"/>
    </xf>
    <xf numFmtId="3" fontId="2" fillId="0" borderId="5" xfId="0" applyNumberFormat="1" applyFont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left"/>
    </xf>
    <xf numFmtId="3" fontId="2" fillId="0" borderId="11" xfId="0" applyNumberFormat="1" applyFont="1" applyBorder="1" applyAlignment="1" applyProtection="1">
      <alignment horizontal="right"/>
    </xf>
    <xf numFmtId="1" fontId="7" fillId="0" borderId="7" xfId="7" applyNumberFormat="1" applyFont="1" applyBorder="1" applyAlignment="1" applyProtection="1"/>
    <xf numFmtId="1" fontId="7" fillId="0" borderId="7" xfId="7" applyNumberFormat="1" applyFont="1" applyBorder="1" applyAlignment="1" applyProtection="1">
      <protection locked="0"/>
    </xf>
    <xf numFmtId="3" fontId="3" fillId="0" borderId="7" xfId="0" applyNumberFormat="1" applyFont="1" applyFill="1" applyBorder="1" applyProtection="1"/>
    <xf numFmtId="3" fontId="2" fillId="0" borderId="7" xfId="0" applyNumberFormat="1" applyFont="1" applyBorder="1" applyAlignment="1" applyProtection="1">
      <alignment horizontal="centerContinuous"/>
    </xf>
    <xf numFmtId="3" fontId="2" fillId="0" borderId="7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3" fillId="0" borderId="7" xfId="7" applyNumberFormat="1" applyFont="1" applyBorder="1" applyAlignment="1" applyProtection="1">
      <alignment horizontal="right"/>
    </xf>
    <xf numFmtId="3" fontId="7" fillId="0" borderId="7" xfId="7" applyNumberFormat="1" applyFont="1" applyFill="1" applyBorder="1" applyAlignment="1" applyProtection="1">
      <alignment horizontal="right"/>
    </xf>
    <xf numFmtId="3" fontId="7" fillId="0" borderId="8" xfId="7" applyNumberFormat="1" applyFont="1" applyFill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7" xfId="0" applyNumberFormat="1" applyFont="1" applyBorder="1" applyProtection="1"/>
    <xf numFmtId="180" fontId="22" fillId="0" borderId="0" xfId="0" applyFont="1" applyAlignment="1">
      <alignment vertical="center"/>
    </xf>
    <xf numFmtId="3" fontId="18" fillId="0" borderId="0" xfId="0" applyNumberFormat="1" applyFont="1"/>
    <xf numFmtId="18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right"/>
    </xf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4" fontId="3" fillId="0" borderId="0" xfId="0" applyNumberFormat="1" applyFont="1" applyBorder="1" applyAlignment="1">
      <alignment horizontal="right"/>
    </xf>
    <xf numFmtId="180" fontId="0" fillId="0" borderId="15" xfId="0" applyBorder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7" xfId="0" applyNumberFormat="1" applyFont="1" applyBorder="1" applyProtection="1"/>
    <xf numFmtId="3" fontId="3" fillId="0" borderId="18" xfId="0" applyNumberFormat="1" applyFont="1" applyBorder="1" applyProtection="1"/>
    <xf numFmtId="3" fontId="3" fillId="0" borderId="19" xfId="0" applyNumberFormat="1" applyFont="1" applyBorder="1" applyProtection="1"/>
    <xf numFmtId="3" fontId="3" fillId="0" borderId="5" xfId="0" applyNumberFormat="1" applyFont="1" applyBorder="1" applyProtection="1"/>
    <xf numFmtId="3" fontId="3" fillId="0" borderId="20" xfId="0" applyNumberFormat="1" applyFont="1" applyBorder="1" applyProtection="1"/>
    <xf numFmtId="3" fontId="3" fillId="0" borderId="21" xfId="0" applyNumberFormat="1" applyFont="1" applyBorder="1" applyProtection="1"/>
    <xf numFmtId="3" fontId="0" fillId="0" borderId="3" xfId="0" applyNumberFormat="1" applyBorder="1"/>
    <xf numFmtId="3" fontId="3" fillId="0" borderId="20" xfId="0" applyNumberFormat="1" applyFont="1" applyBorder="1" applyAlignment="1" applyProtection="1">
      <alignment horizontal="right"/>
    </xf>
    <xf numFmtId="3" fontId="3" fillId="0" borderId="18" xfId="0" applyNumberFormat="1" applyFont="1" applyBorder="1" applyAlignment="1" applyProtection="1">
      <alignment horizontal="right"/>
    </xf>
    <xf numFmtId="3" fontId="3" fillId="0" borderId="16" xfId="0" applyNumberFormat="1" applyFont="1" applyBorder="1" applyAlignment="1" applyProtection="1">
      <alignment horizontal="right"/>
    </xf>
    <xf numFmtId="3" fontId="0" fillId="0" borderId="15" xfId="0" applyNumberFormat="1" applyBorder="1"/>
    <xf numFmtId="0" fontId="2" fillId="0" borderId="9" xfId="0" quotePrefix="1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horizontal="right"/>
    </xf>
    <xf numFmtId="0" fontId="2" fillId="0" borderId="11" xfId="0" quotePrefix="1" applyNumberFormat="1" applyFont="1" applyFill="1" applyBorder="1" applyAlignment="1" applyProtection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80" fontId="0" fillId="0" borderId="1" xfId="0" applyBorder="1"/>
    <xf numFmtId="3" fontId="0" fillId="0" borderId="1" xfId="0" applyNumberFormat="1" applyBorder="1"/>
    <xf numFmtId="180" fontId="14" fillId="0" borderId="22" xfId="0" applyFont="1" applyBorder="1" applyAlignment="1" applyProtection="1">
      <alignment horizontal="right"/>
    </xf>
    <xf numFmtId="3" fontId="0" fillId="0" borderId="0" xfId="0" applyNumberFormat="1" applyFill="1" applyBorder="1"/>
    <xf numFmtId="3" fontId="0" fillId="0" borderId="11" xfId="0" applyNumberFormat="1" applyFill="1" applyBorder="1"/>
    <xf numFmtId="3" fontId="0" fillId="0" borderId="10" xfId="0" applyNumberFormat="1" applyFill="1" applyBorder="1"/>
    <xf numFmtId="3" fontId="0" fillId="0" borderId="7" xfId="0" applyNumberFormat="1" applyFill="1" applyBorder="1"/>
    <xf numFmtId="3" fontId="0" fillId="0" borderId="4" xfId="0" applyNumberFormat="1" applyFill="1" applyBorder="1"/>
    <xf numFmtId="3" fontId="0" fillId="0" borderId="8" xfId="0" applyNumberFormat="1" applyFill="1" applyBorder="1"/>
    <xf numFmtId="3" fontId="0" fillId="0" borderId="6" xfId="0" applyNumberFormat="1" applyFill="1" applyBorder="1"/>
    <xf numFmtId="1" fontId="3" fillId="0" borderId="1" xfId="0" applyNumberFormat="1" applyFont="1" applyBorder="1" applyAlignment="1" applyProtection="1">
      <alignment horizontal="right"/>
    </xf>
    <xf numFmtId="186" fontId="3" fillId="0" borderId="7" xfId="9" applyNumberFormat="1" applyFont="1" applyBorder="1" applyAlignment="1" applyProtection="1">
      <alignment horizontal="right" wrapText="1"/>
    </xf>
    <xf numFmtId="1" fontId="3" fillId="0" borderId="7" xfId="0" applyNumberFormat="1" applyFont="1" applyBorder="1" applyAlignment="1" applyProtection="1">
      <alignment horizontal="right"/>
    </xf>
    <xf numFmtId="3" fontId="0" fillId="0" borderId="3" xfId="0" applyNumberFormat="1" applyFill="1" applyBorder="1"/>
    <xf numFmtId="3" fontId="0" fillId="0" borderId="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3" fillId="0" borderId="3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0" fillId="0" borderId="5" xfId="0" applyNumberFormat="1" applyFill="1" applyBorder="1"/>
    <xf numFmtId="3" fontId="0" fillId="0" borderId="10" xfId="0" applyNumberFormat="1" applyFill="1" applyBorder="1" applyAlignment="1">
      <alignment horizontal="right"/>
    </xf>
    <xf numFmtId="3" fontId="4" fillId="0" borderId="11" xfId="0" applyNumberFormat="1" applyFont="1" applyBorder="1" applyAlignment="1" applyProtection="1"/>
    <xf numFmtId="180" fontId="0" fillId="0" borderId="10" xfId="0" applyBorder="1" applyAlignment="1"/>
    <xf numFmtId="3" fontId="2" fillId="0" borderId="7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</cellXfs>
  <cellStyles count="10">
    <cellStyle name="Comma_FACTC.XLS" xfId="1"/>
    <cellStyle name="Normal" xfId="0" builtinId="0"/>
    <cellStyle name="Normal - Style1" xfId="2"/>
    <cellStyle name="Normal 2" xfId="3"/>
    <cellStyle name="Normal 3" xfId="4"/>
    <cellStyle name="Normal 4" xfId="5"/>
    <cellStyle name="Normal_AKES_REP" xfId="6"/>
    <cellStyle name="Normal_FACTC.XLS" xfId="7"/>
    <cellStyle name="Normal_FACTC.XLS_AHSP_HAC" xfId="8"/>
    <cellStyle name="Virgül" xfId="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76</xdr:row>
      <xdr:rowOff>0</xdr:rowOff>
    </xdr:from>
    <xdr:to>
      <xdr:col>4</xdr:col>
      <xdr:colOff>1295400</xdr:colOff>
      <xdr:row>76</xdr:row>
      <xdr:rowOff>0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 flipH="1">
          <a:off x="4438650" y="44386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1285875</xdr:colOff>
      <xdr:row>76</xdr:row>
      <xdr:rowOff>0</xdr:rowOff>
    </xdr:from>
    <xdr:to>
      <xdr:col>4</xdr:col>
      <xdr:colOff>1295400</xdr:colOff>
      <xdr:row>76</xdr:row>
      <xdr:rowOff>0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 flipH="1">
          <a:off x="4438650" y="44386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N361"/>
  <sheetViews>
    <sheetView tabSelected="1" defaultGridColor="0" colorId="22" zoomScale="80" zoomScaleNormal="80" zoomScaleSheetLayoutView="80" workbookViewId="0">
      <pane xSplit="3" ySplit="8" topLeftCell="D298" activePane="bottomRight" state="frozen"/>
      <selection pane="topRight" activeCell="D1" sqref="D1"/>
      <selection pane="bottomLeft" activeCell="A9" sqref="A9"/>
      <selection pane="bottomRight" activeCell="N314" sqref="N314"/>
    </sheetView>
  </sheetViews>
  <sheetFormatPr defaultColWidth="9.6640625" defaultRowHeight="15"/>
  <cols>
    <col min="1" max="1" width="21.109375" customWidth="1"/>
    <col min="2" max="2" width="15.6640625" hidden="1" customWidth="1"/>
    <col min="3" max="3" width="15.6640625" style="54" hidden="1" customWidth="1"/>
    <col min="4" max="5" width="15.6640625" style="54" customWidth="1"/>
    <col min="6" max="6" width="19.77734375" style="54" customWidth="1"/>
    <col min="7" max="7" width="18.21875" style="54" customWidth="1"/>
    <col min="8" max="8" width="19" style="54" customWidth="1"/>
    <col min="9" max="9" width="19.6640625" style="54" customWidth="1"/>
    <col min="10" max="10" width="17.5546875" style="54" customWidth="1"/>
    <col min="11" max="11" width="15.6640625" style="55" customWidth="1"/>
    <col min="12" max="12" width="14.77734375" style="54" customWidth="1"/>
    <col min="13" max="13" width="9.77734375" bestFit="1" customWidth="1"/>
    <col min="14" max="14" width="10.88671875" bestFit="1" customWidth="1"/>
  </cols>
  <sheetData>
    <row r="1" spans="1:13" ht="20.25" customHeight="1">
      <c r="A1" s="7" t="s">
        <v>30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31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43</v>
      </c>
      <c r="C3" s="109"/>
      <c r="D3" s="176" t="s">
        <v>44</v>
      </c>
      <c r="E3" s="177"/>
      <c r="F3" s="121" t="s">
        <v>39</v>
      </c>
      <c r="G3" s="106"/>
      <c r="H3" s="37" t="s">
        <v>9</v>
      </c>
      <c r="I3" s="107"/>
      <c r="J3" s="121" t="s">
        <v>73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37</v>
      </c>
      <c r="D4" s="178" t="s">
        <v>64</v>
      </c>
      <c r="E4" s="179"/>
      <c r="F4" s="122" t="s">
        <v>40</v>
      </c>
      <c r="G4" s="36"/>
      <c r="H4" s="114" t="s">
        <v>10</v>
      </c>
      <c r="I4" s="38"/>
      <c r="J4" s="116" t="s">
        <v>11</v>
      </c>
      <c r="K4" s="42" t="s">
        <v>12</v>
      </c>
      <c r="L4" s="40" t="s">
        <v>68</v>
      </c>
      <c r="M4" s="1"/>
    </row>
    <row r="5" spans="1:13" ht="15" customHeight="1">
      <c r="A5" s="94"/>
      <c r="B5" s="6" t="s">
        <v>36</v>
      </c>
      <c r="C5" s="42" t="s">
        <v>36</v>
      </c>
      <c r="D5" s="114" t="s">
        <v>6</v>
      </c>
      <c r="E5" s="38"/>
      <c r="F5" s="122" t="s">
        <v>41</v>
      </c>
      <c r="G5" s="36"/>
      <c r="H5" s="122" t="s">
        <v>38</v>
      </c>
      <c r="I5" s="36"/>
      <c r="J5" s="116" t="s">
        <v>10</v>
      </c>
      <c r="K5" s="42" t="s">
        <v>10</v>
      </c>
      <c r="L5" s="40" t="s">
        <v>14</v>
      </c>
      <c r="M5" s="1"/>
    </row>
    <row r="6" spans="1:13" ht="13.9" customHeight="1">
      <c r="A6" s="94"/>
      <c r="B6" s="6" t="s">
        <v>2</v>
      </c>
      <c r="C6" s="42" t="s">
        <v>2</v>
      </c>
      <c r="D6" s="115"/>
      <c r="E6" s="41"/>
      <c r="F6" s="122" t="s">
        <v>42</v>
      </c>
      <c r="G6" s="36"/>
      <c r="H6" s="122" t="s">
        <v>32</v>
      </c>
      <c r="I6" s="36"/>
      <c r="J6" s="116" t="s">
        <v>65</v>
      </c>
      <c r="K6" s="42" t="s">
        <v>13</v>
      </c>
      <c r="L6" s="40" t="s">
        <v>67</v>
      </c>
      <c r="M6" s="1"/>
    </row>
    <row r="7" spans="1:13" ht="13.9" customHeight="1">
      <c r="A7" s="94"/>
      <c r="B7" s="6" t="s">
        <v>3</v>
      </c>
      <c r="C7" s="42" t="s">
        <v>5</v>
      </c>
      <c r="D7" s="116" t="s">
        <v>61</v>
      </c>
      <c r="E7" s="40" t="s">
        <v>7</v>
      </c>
      <c r="F7" s="116" t="s">
        <v>61</v>
      </c>
      <c r="G7" s="40" t="s">
        <v>7</v>
      </c>
      <c r="H7" s="116" t="s">
        <v>61</v>
      </c>
      <c r="I7" s="40" t="s">
        <v>7</v>
      </c>
      <c r="J7" s="116" t="s">
        <v>61</v>
      </c>
      <c r="K7" s="42" t="s">
        <v>7</v>
      </c>
      <c r="L7" s="40" t="s">
        <v>15</v>
      </c>
      <c r="M7" s="1"/>
    </row>
    <row r="8" spans="1:13" s="66" customFormat="1" ht="17.25" customHeight="1">
      <c r="A8" s="157"/>
      <c r="B8" s="67" t="s">
        <v>4</v>
      </c>
      <c r="C8" s="35" t="s">
        <v>48</v>
      </c>
      <c r="D8" s="117" t="s">
        <v>55</v>
      </c>
      <c r="E8" s="68" t="s">
        <v>8</v>
      </c>
      <c r="F8" s="117" t="s">
        <v>55</v>
      </c>
      <c r="G8" s="68" t="s">
        <v>8</v>
      </c>
      <c r="H8" s="117" t="s">
        <v>55</v>
      </c>
      <c r="I8" s="68" t="s">
        <v>8</v>
      </c>
      <c r="J8" s="117" t="s">
        <v>66</v>
      </c>
      <c r="K8" s="35" t="s">
        <v>8</v>
      </c>
      <c r="L8" s="68" t="s">
        <v>49</v>
      </c>
      <c r="M8" s="65"/>
    </row>
    <row r="9" spans="1:13" ht="14.45" customHeight="1">
      <c r="A9" s="14">
        <v>1986</v>
      </c>
      <c r="B9" s="58">
        <v>350</v>
      </c>
      <c r="C9" s="111">
        <v>80</v>
      </c>
      <c r="D9" s="46">
        <v>9.4000000000000004E-3</v>
      </c>
      <c r="E9" s="45">
        <v>12.700000000000001</v>
      </c>
      <c r="F9" s="20" t="s">
        <v>29</v>
      </c>
      <c r="G9" s="11" t="s">
        <v>29</v>
      </c>
      <c r="H9" s="20" t="s">
        <v>29</v>
      </c>
      <c r="I9" s="11" t="s">
        <v>29</v>
      </c>
      <c r="J9" s="20" t="s">
        <v>29</v>
      </c>
      <c r="K9" s="10" t="s">
        <v>29</v>
      </c>
      <c r="L9" s="11" t="s">
        <v>29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29</v>
      </c>
      <c r="G10" s="11" t="s">
        <v>29</v>
      </c>
      <c r="H10" s="20" t="s">
        <v>29</v>
      </c>
      <c r="I10" s="11" t="s">
        <v>29</v>
      </c>
      <c r="J10" s="20" t="s">
        <v>29</v>
      </c>
      <c r="K10" s="10" t="s">
        <v>29</v>
      </c>
      <c r="L10" s="11" t="s">
        <v>29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0.14899999999999999</v>
      </c>
      <c r="E11" s="45">
        <v>115</v>
      </c>
      <c r="F11" s="20" t="s">
        <v>29</v>
      </c>
      <c r="G11" s="11" t="s">
        <v>29</v>
      </c>
      <c r="H11" s="20" t="s">
        <v>29</v>
      </c>
      <c r="I11" s="11" t="s">
        <v>29</v>
      </c>
      <c r="J11" s="20" t="s">
        <v>29</v>
      </c>
      <c r="K11" s="10" t="s">
        <v>29</v>
      </c>
      <c r="L11" s="11" t="s">
        <v>29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1.7424500000000001</v>
      </c>
      <c r="E12" s="45">
        <v>774.91036700000006</v>
      </c>
      <c r="F12" s="20" t="s">
        <v>29</v>
      </c>
      <c r="G12" s="11" t="s">
        <v>29</v>
      </c>
      <c r="H12" s="20" t="s">
        <v>29</v>
      </c>
      <c r="I12" s="11" t="s">
        <v>29</v>
      </c>
      <c r="J12" s="20" t="s">
        <v>29</v>
      </c>
      <c r="K12" s="10" t="s">
        <v>29</v>
      </c>
      <c r="L12" s="11" t="s">
        <v>29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15.318773999999999</v>
      </c>
      <c r="E13" s="45">
        <v>5851.1835440000004</v>
      </c>
      <c r="F13" s="20" t="s">
        <v>29</v>
      </c>
      <c r="G13" s="11" t="s">
        <v>29</v>
      </c>
      <c r="H13" s="20" t="s">
        <v>29</v>
      </c>
      <c r="I13" s="11" t="s">
        <v>29</v>
      </c>
      <c r="J13" s="20" t="s">
        <v>29</v>
      </c>
      <c r="K13" s="10" t="s">
        <v>29</v>
      </c>
      <c r="L13" s="11" t="s">
        <v>29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35.489317999999997</v>
      </c>
      <c r="E14" s="45">
        <v>8536.3323659999987</v>
      </c>
      <c r="F14" s="20">
        <v>1.476</v>
      </c>
      <c r="G14" s="45">
        <v>312</v>
      </c>
      <c r="H14" s="20" t="s">
        <v>29</v>
      </c>
      <c r="I14" s="11" t="s">
        <v>29</v>
      </c>
      <c r="J14" s="20" t="s">
        <v>29</v>
      </c>
      <c r="K14" s="10" t="s">
        <v>29</v>
      </c>
      <c r="L14" s="11" t="s">
        <v>29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56.339092999999998</v>
      </c>
      <c r="E15" s="45">
        <v>8567.7261139999991</v>
      </c>
      <c r="F15" s="60">
        <v>17.977406999999999</v>
      </c>
      <c r="G15" s="61">
        <v>2405.7960865215773</v>
      </c>
      <c r="H15" s="20" t="s">
        <v>29</v>
      </c>
      <c r="I15" s="11" t="s">
        <v>29</v>
      </c>
      <c r="J15" s="20" t="s">
        <v>29</v>
      </c>
      <c r="K15" s="10" t="s">
        <v>29</v>
      </c>
      <c r="L15" s="11" t="s">
        <v>29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29</v>
      </c>
      <c r="K16" s="10" t="s">
        <v>29</v>
      </c>
      <c r="L16" s="11" t="s">
        <v>29</v>
      </c>
      <c r="M16" s="1"/>
    </row>
    <row r="17" spans="1:14" ht="15.95" hidden="1" customHeight="1">
      <c r="A17" s="2" t="s">
        <v>16</v>
      </c>
      <c r="B17" s="25">
        <v>1238</v>
      </c>
      <c r="C17" s="20" t="s">
        <v>29</v>
      </c>
      <c r="D17" s="46">
        <v>4.6572430000000002</v>
      </c>
      <c r="E17" s="45">
        <v>536.38068199999998</v>
      </c>
      <c r="F17" s="46">
        <v>5.8739999999999997</v>
      </c>
      <c r="G17" s="45">
        <v>676</v>
      </c>
      <c r="H17" s="20">
        <v>5.8739999999999999E-3</v>
      </c>
      <c r="I17" s="11" t="s">
        <v>0</v>
      </c>
      <c r="J17" s="20" t="s">
        <v>29</v>
      </c>
      <c r="K17" s="10" t="s">
        <v>29</v>
      </c>
      <c r="L17" s="11" t="s">
        <v>29</v>
      </c>
      <c r="M17" s="1"/>
    </row>
    <row r="18" spans="1:14" ht="15.95" hidden="1" customHeight="1">
      <c r="A18" s="2" t="s">
        <v>17</v>
      </c>
      <c r="B18" s="25">
        <v>1240</v>
      </c>
      <c r="C18" s="20" t="s">
        <v>29</v>
      </c>
      <c r="D18" s="46">
        <v>11.166592</v>
      </c>
      <c r="E18" s="45">
        <v>1237.298102</v>
      </c>
      <c r="F18" s="46">
        <v>5.8209999999999997</v>
      </c>
      <c r="G18" s="45">
        <v>644</v>
      </c>
      <c r="H18" s="46">
        <v>5.8209999999999998E-3</v>
      </c>
      <c r="I18" s="45">
        <v>53</v>
      </c>
      <c r="J18" s="20" t="s">
        <v>29</v>
      </c>
      <c r="K18" s="10" t="s">
        <v>29</v>
      </c>
      <c r="L18" s="11" t="s">
        <v>29</v>
      </c>
      <c r="M18" s="1"/>
    </row>
    <row r="19" spans="1:14" ht="15.95" hidden="1" customHeight="1">
      <c r="A19" s="2" t="s">
        <v>18</v>
      </c>
      <c r="B19" s="25">
        <v>1253</v>
      </c>
      <c r="C19" s="20" t="s">
        <v>29</v>
      </c>
      <c r="D19" s="46">
        <v>6.7404840000000004</v>
      </c>
      <c r="E19" s="45">
        <v>721.78151000000003</v>
      </c>
      <c r="F19" s="46">
        <v>6.2530000000000001</v>
      </c>
      <c r="G19" s="45">
        <v>668</v>
      </c>
      <c r="H19" s="46">
        <v>6.2529999999999999E-3</v>
      </c>
      <c r="I19" s="45">
        <v>136</v>
      </c>
      <c r="J19" s="20" t="s">
        <v>29</v>
      </c>
      <c r="K19" s="10" t="s">
        <v>29</v>
      </c>
      <c r="L19" s="11" t="s">
        <v>29</v>
      </c>
      <c r="M19" s="1"/>
    </row>
    <row r="20" spans="1:14" ht="15.95" hidden="1" customHeight="1">
      <c r="A20" s="2" t="s">
        <v>19</v>
      </c>
      <c r="B20" s="25">
        <v>1264</v>
      </c>
      <c r="C20" s="20" t="s">
        <v>29</v>
      </c>
      <c r="D20" s="46">
        <v>15.584815000000001</v>
      </c>
      <c r="E20" s="45">
        <v>1634.9365089999999</v>
      </c>
      <c r="F20" s="46">
        <v>5.774</v>
      </c>
      <c r="G20" s="45">
        <v>606</v>
      </c>
      <c r="H20" s="46">
        <v>5.7739999999999996E-3</v>
      </c>
      <c r="I20" s="45">
        <v>212</v>
      </c>
      <c r="J20" s="20" t="s">
        <v>29</v>
      </c>
      <c r="K20" s="10" t="s">
        <v>29</v>
      </c>
      <c r="L20" s="11" t="s">
        <v>29</v>
      </c>
      <c r="M20" s="1"/>
    </row>
    <row r="21" spans="1:14" ht="15.95" hidden="1" customHeight="1">
      <c r="A21" s="2" t="s">
        <v>20</v>
      </c>
      <c r="B21" s="25">
        <v>1274</v>
      </c>
      <c r="C21" s="20" t="s">
        <v>29</v>
      </c>
      <c r="D21" s="46">
        <v>13.613823999999999</v>
      </c>
      <c r="E21" s="45">
        <v>1368.7686470000001</v>
      </c>
      <c r="F21" s="46">
        <v>6.016</v>
      </c>
      <c r="G21" s="45">
        <v>605</v>
      </c>
      <c r="H21" s="46">
        <v>6.0159999999999996E-3</v>
      </c>
      <c r="I21" s="45">
        <v>165</v>
      </c>
      <c r="J21" s="20" t="s">
        <v>29</v>
      </c>
      <c r="K21" s="10" t="s">
        <v>29</v>
      </c>
      <c r="L21" s="11" t="s">
        <v>29</v>
      </c>
      <c r="M21" s="1"/>
    </row>
    <row r="22" spans="1:14" ht="15.95" hidden="1" customHeight="1">
      <c r="A22" s="2" t="s">
        <v>21</v>
      </c>
      <c r="B22" s="25">
        <v>1286</v>
      </c>
      <c r="C22" s="20" t="s">
        <v>29</v>
      </c>
      <c r="D22" s="46">
        <v>17.762536999999998</v>
      </c>
      <c r="E22" s="45">
        <v>1684.703334</v>
      </c>
      <c r="F22" s="46">
        <v>5.319</v>
      </c>
      <c r="G22" s="45">
        <v>505</v>
      </c>
      <c r="H22" s="46">
        <v>5.3189999999999999E-3</v>
      </c>
      <c r="I22" s="45">
        <v>175</v>
      </c>
      <c r="J22" s="20" t="s">
        <v>29</v>
      </c>
      <c r="K22" s="10" t="s">
        <v>29</v>
      </c>
      <c r="L22" s="11" t="s">
        <v>29</v>
      </c>
      <c r="M22" s="1"/>
    </row>
    <row r="23" spans="1:14" ht="15.95" hidden="1" customHeight="1">
      <c r="A23" s="2" t="s">
        <v>22</v>
      </c>
      <c r="B23" s="25">
        <v>1297</v>
      </c>
      <c r="C23" s="20" t="s">
        <v>29</v>
      </c>
      <c r="D23" s="46">
        <v>14.779788999999999</v>
      </c>
      <c r="E23" s="45">
        <v>1327.419627</v>
      </c>
      <c r="F23" s="46">
        <v>9.2780000000000005</v>
      </c>
      <c r="G23" s="45">
        <v>832</v>
      </c>
      <c r="H23" s="46">
        <v>9.2779999999999998E-3</v>
      </c>
      <c r="I23" s="45">
        <v>377</v>
      </c>
      <c r="J23" s="20" t="s">
        <v>29</v>
      </c>
      <c r="K23" s="10" t="s">
        <v>29</v>
      </c>
      <c r="L23" s="11" t="s">
        <v>29</v>
      </c>
      <c r="M23" s="1"/>
    </row>
    <row r="24" spans="1:14" ht="15.95" hidden="1" customHeight="1">
      <c r="A24" s="2" t="s">
        <v>23</v>
      </c>
      <c r="B24" s="25">
        <v>1300</v>
      </c>
      <c r="C24" s="20" t="s">
        <v>29</v>
      </c>
      <c r="D24" s="46">
        <v>17.698827999999999</v>
      </c>
      <c r="E24" s="45">
        <v>1521.6121310000001</v>
      </c>
      <c r="F24" s="46">
        <v>10.65</v>
      </c>
      <c r="G24" s="45">
        <v>917</v>
      </c>
      <c r="H24" s="46">
        <v>1.065E-2</v>
      </c>
      <c r="I24" s="45">
        <v>428</v>
      </c>
      <c r="J24" s="20" t="s">
        <v>29</v>
      </c>
      <c r="K24" s="10" t="s">
        <v>29</v>
      </c>
      <c r="L24" s="11" t="s">
        <v>29</v>
      </c>
      <c r="M24" s="1"/>
    </row>
    <row r="25" spans="1:14" ht="15.95" hidden="1" customHeight="1">
      <c r="A25" s="2" t="s">
        <v>24</v>
      </c>
      <c r="B25" s="25">
        <v>1302</v>
      </c>
      <c r="C25" s="20" t="s">
        <v>29</v>
      </c>
      <c r="D25" s="46">
        <v>34.289234999999998</v>
      </c>
      <c r="E25" s="45">
        <v>2888.5227570000002</v>
      </c>
      <c r="F25" s="46">
        <v>17.218</v>
      </c>
      <c r="G25" s="45">
        <v>1453</v>
      </c>
      <c r="H25" s="46">
        <v>1.7218000000000001E-2</v>
      </c>
      <c r="I25" s="45">
        <v>594</v>
      </c>
      <c r="J25" s="20" t="s">
        <v>29</v>
      </c>
      <c r="K25" s="10" t="s">
        <v>29</v>
      </c>
      <c r="L25" s="11" t="s">
        <v>29</v>
      </c>
      <c r="M25" s="1"/>
    </row>
    <row r="26" spans="1:14" ht="15.95" hidden="1" customHeight="1">
      <c r="A26" s="2" t="s">
        <v>25</v>
      </c>
      <c r="B26" s="25">
        <v>1304</v>
      </c>
      <c r="C26" s="20" t="s">
        <v>29</v>
      </c>
      <c r="D26" s="46">
        <v>24.529149</v>
      </c>
      <c r="E26" s="45">
        <v>1976.6735630000001</v>
      </c>
      <c r="F26" s="46">
        <v>18.779</v>
      </c>
      <c r="G26" s="45">
        <v>1506</v>
      </c>
      <c r="H26" s="46">
        <v>1.8779000000000001E-2</v>
      </c>
      <c r="I26" s="45">
        <v>710</v>
      </c>
      <c r="J26" s="20" t="s">
        <v>29</v>
      </c>
      <c r="K26" s="10" t="s">
        <v>29</v>
      </c>
      <c r="L26" s="11" t="s">
        <v>29</v>
      </c>
      <c r="M26" s="1"/>
    </row>
    <row r="27" spans="1:14" ht="15.95" hidden="1" customHeight="1">
      <c r="A27" s="2" t="s">
        <v>26</v>
      </c>
      <c r="B27" s="25">
        <v>1305</v>
      </c>
      <c r="C27" s="20" t="s">
        <v>29</v>
      </c>
      <c r="D27" s="46">
        <v>41.452446000000002</v>
      </c>
      <c r="E27" s="45">
        <v>3098.2320599999998</v>
      </c>
      <c r="F27" s="46">
        <v>13.021000000000001</v>
      </c>
      <c r="G27" s="45">
        <v>975</v>
      </c>
      <c r="H27" s="46">
        <v>1.3021000000000001E-2</v>
      </c>
      <c r="I27" s="45">
        <v>886</v>
      </c>
      <c r="J27" s="20" t="s">
        <v>29</v>
      </c>
      <c r="K27" s="10" t="s">
        <v>29</v>
      </c>
      <c r="L27" s="11" t="s">
        <v>29</v>
      </c>
      <c r="M27" s="1"/>
    </row>
    <row r="28" spans="1:14" ht="15.95" hidden="1" customHeight="1">
      <c r="A28" s="3" t="s">
        <v>27</v>
      </c>
      <c r="B28" s="24">
        <v>1284</v>
      </c>
      <c r="C28" s="21" t="s">
        <v>29</v>
      </c>
      <c r="D28" s="50">
        <v>52.946215000000002</v>
      </c>
      <c r="E28" s="45">
        <v>3774.5886329999998</v>
      </c>
      <c r="F28" s="50">
        <v>18.736000000000001</v>
      </c>
      <c r="G28" s="49">
        <v>1330</v>
      </c>
      <c r="H28" s="50">
        <v>1.8735999999999999E-2</v>
      </c>
      <c r="I28" s="49">
        <v>1058</v>
      </c>
      <c r="J28" s="21" t="s">
        <v>29</v>
      </c>
      <c r="K28" s="18" t="s">
        <v>29</v>
      </c>
      <c r="L28" s="12" t="s">
        <v>29</v>
      </c>
      <c r="M28" s="1"/>
    </row>
    <row r="29" spans="1:14" ht="18" customHeight="1">
      <c r="A29" s="14">
        <v>1994</v>
      </c>
      <c r="B29" s="58">
        <v>1204</v>
      </c>
      <c r="C29" s="111">
        <v>176</v>
      </c>
      <c r="D29" s="46">
        <f>SUM(D30:D41)</f>
        <v>650.86353000000008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756.68299999999999</v>
      </c>
      <c r="I29" s="45">
        <v>23704</v>
      </c>
      <c r="J29" s="20" t="s">
        <v>29</v>
      </c>
      <c r="K29" s="10" t="s">
        <v>29</v>
      </c>
      <c r="L29" s="11" t="s">
        <v>29</v>
      </c>
      <c r="M29" s="1"/>
    </row>
    <row r="30" spans="1:14" ht="15.95" hidden="1" customHeight="1">
      <c r="A30" s="2" t="s">
        <v>28</v>
      </c>
      <c r="B30" s="25">
        <v>1284</v>
      </c>
      <c r="C30" s="20" t="s">
        <v>29</v>
      </c>
      <c r="D30" s="46">
        <v>79.315880000000007</v>
      </c>
      <c r="E30" s="45">
        <v>5310.5342229999997</v>
      </c>
      <c r="F30" s="46">
        <v>10.788</v>
      </c>
      <c r="G30" s="45">
        <v>719</v>
      </c>
      <c r="H30" s="46">
        <v>16.600999999999999</v>
      </c>
      <c r="I30" s="45">
        <v>1102</v>
      </c>
      <c r="J30" s="20" t="s">
        <v>29</v>
      </c>
      <c r="K30" s="10" t="s">
        <v>29</v>
      </c>
      <c r="L30" s="11" t="s">
        <v>29</v>
      </c>
      <c r="M30" s="1"/>
      <c r="N30">
        <f t="shared" ref="N30:N41" si="0">+H30/1000</f>
        <v>1.6600999999999998E-2</v>
      </c>
    </row>
    <row r="31" spans="1:14" ht="15.95" hidden="1" customHeight="1">
      <c r="A31" s="2" t="s">
        <v>17</v>
      </c>
      <c r="B31" s="25">
        <v>1283</v>
      </c>
      <c r="C31" s="20" t="s">
        <v>29</v>
      </c>
      <c r="D31" s="46">
        <v>25.750430999999999</v>
      </c>
      <c r="E31" s="45">
        <v>1459.7699869999999</v>
      </c>
      <c r="F31" s="46">
        <v>9.3710000000000004</v>
      </c>
      <c r="G31" s="45">
        <v>529</v>
      </c>
      <c r="H31" s="46">
        <v>17.672999999999998</v>
      </c>
      <c r="I31" s="45">
        <v>996</v>
      </c>
      <c r="J31" s="20" t="s">
        <v>29</v>
      </c>
      <c r="K31" s="10" t="s">
        <v>29</v>
      </c>
      <c r="L31" s="11" t="s">
        <v>29</v>
      </c>
      <c r="M31" s="1"/>
      <c r="N31">
        <f t="shared" si="0"/>
        <v>1.7672999999999998E-2</v>
      </c>
    </row>
    <row r="32" spans="1:14" ht="15.95" hidden="1" customHeight="1">
      <c r="A32" s="2" t="s">
        <v>18</v>
      </c>
      <c r="B32" s="25">
        <v>1280</v>
      </c>
      <c r="C32" s="20" t="s">
        <v>29</v>
      </c>
      <c r="D32" s="46">
        <v>17.391162000000001</v>
      </c>
      <c r="E32" s="45">
        <v>849.323305</v>
      </c>
      <c r="F32" s="46">
        <v>10.824</v>
      </c>
      <c r="G32" s="45">
        <v>527</v>
      </c>
      <c r="H32" s="46">
        <v>34.116999999999997</v>
      </c>
      <c r="I32" s="45">
        <v>1647</v>
      </c>
      <c r="J32" s="20" t="s">
        <v>29</v>
      </c>
      <c r="K32" s="10" t="s">
        <v>29</v>
      </c>
      <c r="L32" s="11" t="s">
        <v>29</v>
      </c>
      <c r="M32" s="1"/>
      <c r="N32">
        <f t="shared" si="0"/>
        <v>3.4116999999999995E-2</v>
      </c>
    </row>
    <row r="33" spans="1:14" ht="15.95" hidden="1" customHeight="1">
      <c r="A33" s="2" t="s">
        <v>19</v>
      </c>
      <c r="B33" s="25">
        <v>1273</v>
      </c>
      <c r="C33" s="20" t="s">
        <v>29</v>
      </c>
      <c r="D33" s="46">
        <v>33.312724000000003</v>
      </c>
      <c r="E33" s="45">
        <v>1026.6116320000001</v>
      </c>
      <c r="F33" s="46">
        <v>9.2119999999999997</v>
      </c>
      <c r="G33" s="45">
        <v>292</v>
      </c>
      <c r="H33" s="46">
        <v>48.317999999999998</v>
      </c>
      <c r="I33" s="45">
        <v>1531</v>
      </c>
      <c r="J33" s="20" t="s">
        <v>29</v>
      </c>
      <c r="K33" s="10" t="s">
        <v>29</v>
      </c>
      <c r="L33" s="11" t="s">
        <v>29</v>
      </c>
      <c r="M33" s="1"/>
      <c r="N33">
        <f t="shared" si="0"/>
        <v>4.8318E-2</v>
      </c>
    </row>
    <row r="34" spans="1:14" ht="15.95" hidden="1" customHeight="1">
      <c r="A34" s="2" t="s">
        <v>20</v>
      </c>
      <c r="B34" s="25">
        <v>1272</v>
      </c>
      <c r="C34" s="20" t="s">
        <v>29</v>
      </c>
      <c r="D34" s="46">
        <v>16.333034000000001</v>
      </c>
      <c r="E34" s="45">
        <v>482.15179000000001</v>
      </c>
      <c r="F34" s="46">
        <v>4.5330000000000004</v>
      </c>
      <c r="G34" s="45">
        <v>132</v>
      </c>
      <c r="H34" s="46">
        <v>27.91</v>
      </c>
      <c r="I34" s="45">
        <v>822</v>
      </c>
      <c r="J34" s="20" t="s">
        <v>29</v>
      </c>
      <c r="K34" s="10" t="s">
        <v>29</v>
      </c>
      <c r="L34" s="11" t="s">
        <v>29</v>
      </c>
      <c r="M34" s="1"/>
      <c r="N34">
        <f t="shared" si="0"/>
        <v>2.7910000000000001E-2</v>
      </c>
    </row>
    <row r="35" spans="1:14" ht="15.95" hidden="1" customHeight="1">
      <c r="A35" s="2" t="s">
        <v>21</v>
      </c>
      <c r="B35" s="25">
        <v>1273</v>
      </c>
      <c r="C35" s="20" t="s">
        <v>29</v>
      </c>
      <c r="D35" s="46">
        <v>34.445824000000002</v>
      </c>
      <c r="E35" s="45">
        <v>1089.4990310000001</v>
      </c>
      <c r="F35" s="46">
        <v>15.425000000000001</v>
      </c>
      <c r="G35" s="45">
        <v>489</v>
      </c>
      <c r="H35" s="46">
        <v>35.414000000000001</v>
      </c>
      <c r="I35" s="45">
        <v>1119</v>
      </c>
      <c r="J35" s="20" t="s">
        <v>29</v>
      </c>
      <c r="K35" s="10" t="s">
        <v>29</v>
      </c>
      <c r="L35" s="11" t="s">
        <v>29</v>
      </c>
      <c r="M35" s="1"/>
      <c r="N35">
        <f t="shared" si="0"/>
        <v>3.5414000000000001E-2</v>
      </c>
    </row>
    <row r="36" spans="1:14" ht="15.95" hidden="1" customHeight="1">
      <c r="A36" s="2" t="s">
        <v>22</v>
      </c>
      <c r="B36" s="25">
        <v>1275</v>
      </c>
      <c r="C36" s="20" t="s">
        <v>29</v>
      </c>
      <c r="D36" s="46">
        <v>49.188133000000001</v>
      </c>
      <c r="E36" s="45">
        <v>1590.1046429999999</v>
      </c>
      <c r="F36" s="46">
        <v>24.096</v>
      </c>
      <c r="G36" s="45">
        <v>779</v>
      </c>
      <c r="H36" s="46">
        <v>41.723999999999997</v>
      </c>
      <c r="I36" s="45">
        <v>1349</v>
      </c>
      <c r="J36" s="20" t="s">
        <v>29</v>
      </c>
      <c r="K36" s="10" t="s">
        <v>29</v>
      </c>
      <c r="L36" s="11" t="s">
        <v>29</v>
      </c>
      <c r="M36" s="1"/>
      <c r="N36">
        <f t="shared" si="0"/>
        <v>4.1723999999999997E-2</v>
      </c>
    </row>
    <row r="37" spans="1:14" ht="15.95" hidden="1" customHeight="1">
      <c r="A37" s="2" t="s">
        <v>23</v>
      </c>
      <c r="B37" s="25">
        <v>1275</v>
      </c>
      <c r="C37" s="20" t="s">
        <v>29</v>
      </c>
      <c r="D37" s="46">
        <v>80.786045000000001</v>
      </c>
      <c r="E37" s="45">
        <v>2555.1588489999999</v>
      </c>
      <c r="F37" s="46">
        <v>37.951999999999998</v>
      </c>
      <c r="G37" s="45">
        <v>1200</v>
      </c>
      <c r="H37" s="46">
        <v>61.185000000000002</v>
      </c>
      <c r="I37" s="45">
        <v>1927</v>
      </c>
      <c r="J37" s="20" t="s">
        <v>29</v>
      </c>
      <c r="K37" s="10" t="s">
        <v>29</v>
      </c>
      <c r="L37" s="11" t="s">
        <v>29</v>
      </c>
      <c r="M37" s="1"/>
      <c r="N37">
        <f t="shared" si="0"/>
        <v>6.1185000000000003E-2</v>
      </c>
    </row>
    <row r="38" spans="1:14" ht="15.95" hidden="1" customHeight="1">
      <c r="A38" s="2" t="s">
        <v>24</v>
      </c>
      <c r="B38" s="25">
        <v>1277</v>
      </c>
      <c r="C38" s="20" t="s">
        <v>29</v>
      </c>
      <c r="D38" s="46">
        <v>76.569210999999996</v>
      </c>
      <c r="E38" s="45">
        <v>2259.313686</v>
      </c>
      <c r="F38" s="46">
        <v>38.564</v>
      </c>
      <c r="G38" s="45">
        <v>1138</v>
      </c>
      <c r="H38" s="46">
        <v>88.248999999999995</v>
      </c>
      <c r="I38" s="45">
        <v>2604</v>
      </c>
      <c r="J38" s="20" t="s">
        <v>29</v>
      </c>
      <c r="K38" s="10" t="s">
        <v>29</v>
      </c>
      <c r="L38" s="11" t="s">
        <v>29</v>
      </c>
      <c r="M38" s="1"/>
      <c r="N38">
        <f t="shared" si="0"/>
        <v>8.8248999999999994E-2</v>
      </c>
    </row>
    <row r="39" spans="1:14" ht="15.95" hidden="1" customHeight="1">
      <c r="A39" s="2" t="s">
        <v>25</v>
      </c>
      <c r="B39" s="25">
        <v>1277</v>
      </c>
      <c r="C39" s="20" t="s">
        <v>29</v>
      </c>
      <c r="D39" s="46">
        <v>67.230318999999994</v>
      </c>
      <c r="E39" s="45">
        <v>1930.936095</v>
      </c>
      <c r="F39" s="46">
        <v>32.587000000000003</v>
      </c>
      <c r="G39" s="45">
        <v>937</v>
      </c>
      <c r="H39" s="46">
        <v>105.613</v>
      </c>
      <c r="I39" s="45">
        <v>3028</v>
      </c>
      <c r="J39" s="20" t="s">
        <v>29</v>
      </c>
      <c r="K39" s="10" t="s">
        <v>29</v>
      </c>
      <c r="L39" s="11" t="s">
        <v>29</v>
      </c>
      <c r="M39" s="1"/>
      <c r="N39">
        <f t="shared" si="0"/>
        <v>0.105613</v>
      </c>
    </row>
    <row r="40" spans="1:14" ht="15.95" hidden="1" customHeight="1">
      <c r="A40" s="2" t="s">
        <v>26</v>
      </c>
      <c r="B40" s="25">
        <v>1273</v>
      </c>
      <c r="C40" s="20" t="s">
        <v>29</v>
      </c>
      <c r="D40" s="46">
        <v>87.915066999999993</v>
      </c>
      <c r="E40" s="45">
        <v>2425.4735030000002</v>
      </c>
      <c r="F40" s="46">
        <v>40.293999999999997</v>
      </c>
      <c r="G40" s="45">
        <v>1111</v>
      </c>
      <c r="H40" s="46">
        <v>130.041</v>
      </c>
      <c r="I40" s="45">
        <v>3591</v>
      </c>
      <c r="J40" s="20" t="s">
        <v>29</v>
      </c>
      <c r="K40" s="10" t="s">
        <v>29</v>
      </c>
      <c r="L40" s="11" t="s">
        <v>29</v>
      </c>
      <c r="M40" s="1"/>
      <c r="N40">
        <f t="shared" si="0"/>
        <v>0.13004099999999999</v>
      </c>
    </row>
    <row r="41" spans="1:14" ht="15.95" hidden="1" customHeight="1">
      <c r="A41" s="3" t="s">
        <v>27</v>
      </c>
      <c r="B41" s="24">
        <v>1204</v>
      </c>
      <c r="C41" s="50">
        <v>176</v>
      </c>
      <c r="D41" s="50">
        <v>82.625699999999995</v>
      </c>
      <c r="E41" s="45">
        <v>2223.5841249999999</v>
      </c>
      <c r="F41" s="50">
        <v>36.293999999999997</v>
      </c>
      <c r="G41" s="49">
        <v>975</v>
      </c>
      <c r="H41" s="50">
        <v>149.84</v>
      </c>
      <c r="I41" s="49">
        <v>3988</v>
      </c>
      <c r="J41" s="21" t="s">
        <v>29</v>
      </c>
      <c r="K41" s="18" t="s">
        <v>29</v>
      </c>
      <c r="L41" s="12" t="s">
        <v>29</v>
      </c>
      <c r="M41" s="1"/>
      <c r="N41">
        <f t="shared" si="0"/>
        <v>0.14984</v>
      </c>
    </row>
    <row r="42" spans="1:14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739.94177499999989</v>
      </c>
      <c r="G42" s="61">
        <f>SUM(G43:G54)</f>
        <v>16510</v>
      </c>
      <c r="H42" s="46">
        <v>5781.7759999999998</v>
      </c>
      <c r="I42" s="45">
        <v>123254</v>
      </c>
      <c r="J42" s="46">
        <v>37.462543599999997</v>
      </c>
      <c r="K42" s="10">
        <v>230</v>
      </c>
      <c r="L42" s="45">
        <v>79.281000000000006</v>
      </c>
      <c r="M42" s="1"/>
    </row>
    <row r="43" spans="1:14" ht="14.45" hidden="1" customHeight="1">
      <c r="A43" s="13" t="s">
        <v>47</v>
      </c>
      <c r="B43" s="25">
        <v>1145</v>
      </c>
      <c r="C43" s="46">
        <v>179</v>
      </c>
      <c r="D43" s="119">
        <v>66.825534000000005</v>
      </c>
      <c r="E43" s="56">
        <v>1666.8378660000001</v>
      </c>
      <c r="F43" s="46">
        <v>52.107999999999997</v>
      </c>
      <c r="G43" s="45">
        <v>1296</v>
      </c>
      <c r="H43" s="46">
        <v>164.45099999999999</v>
      </c>
      <c r="I43" s="45">
        <v>4105</v>
      </c>
      <c r="J43" s="20">
        <v>0.16445099999999999</v>
      </c>
      <c r="K43" s="10" t="s">
        <v>29</v>
      </c>
      <c r="L43" s="11">
        <v>0.16445099999999999</v>
      </c>
      <c r="M43" s="1"/>
    </row>
    <row r="44" spans="1:14" ht="14.45" hidden="1" customHeight="1">
      <c r="A44" s="14">
        <v>2</v>
      </c>
      <c r="B44" s="25">
        <v>1103</v>
      </c>
      <c r="C44" s="46">
        <v>181</v>
      </c>
      <c r="D44" s="119">
        <v>97.710516999999996</v>
      </c>
      <c r="E44" s="56">
        <v>2385.691257</v>
      </c>
      <c r="F44" s="46">
        <v>64.591999999999999</v>
      </c>
      <c r="G44" s="45">
        <v>1579</v>
      </c>
      <c r="H44" s="46">
        <v>191.035</v>
      </c>
      <c r="I44" s="45">
        <v>4669</v>
      </c>
      <c r="J44" s="20">
        <v>0.19103500000000001</v>
      </c>
      <c r="K44" s="10" t="s">
        <v>29</v>
      </c>
      <c r="L44" s="11">
        <v>0.19103500000000001</v>
      </c>
      <c r="M44" s="1"/>
    </row>
    <row r="45" spans="1:14" ht="14.45" hidden="1" customHeight="1">
      <c r="A45" s="16">
        <v>3</v>
      </c>
      <c r="B45" s="25">
        <v>1094</v>
      </c>
      <c r="C45" s="46">
        <v>184</v>
      </c>
      <c r="D45" s="119">
        <v>198.52185</v>
      </c>
      <c r="E45" s="56">
        <v>4777.5358580000002</v>
      </c>
      <c r="F45" s="46">
        <v>60.372999999999998</v>
      </c>
      <c r="G45" s="45">
        <v>1453</v>
      </c>
      <c r="H45" s="46">
        <v>320.14100000000002</v>
      </c>
      <c r="I45" s="45">
        <v>7705</v>
      </c>
      <c r="J45" s="20">
        <v>0.32014100000000001</v>
      </c>
      <c r="K45" s="10" t="s">
        <v>29</v>
      </c>
      <c r="L45" s="11">
        <v>0.32014100000000001</v>
      </c>
      <c r="M45" s="1"/>
    </row>
    <row r="46" spans="1:14" ht="14.45" hidden="1" customHeight="1">
      <c r="A46" s="16">
        <v>4</v>
      </c>
      <c r="B46" s="25">
        <v>1075</v>
      </c>
      <c r="C46" s="46">
        <v>187</v>
      </c>
      <c r="D46" s="119">
        <v>323.38225999999997</v>
      </c>
      <c r="E46" s="56">
        <v>7681.4145420000004</v>
      </c>
      <c r="F46" s="46">
        <v>69.325999999999993</v>
      </c>
      <c r="G46" s="45">
        <v>1649</v>
      </c>
      <c r="H46" s="46">
        <v>421.46699999999998</v>
      </c>
      <c r="I46" s="45">
        <v>10013</v>
      </c>
      <c r="J46" s="20">
        <v>0.42146699999999998</v>
      </c>
      <c r="K46" s="10" t="s">
        <v>29</v>
      </c>
      <c r="L46" s="11">
        <v>0.42146699999999998</v>
      </c>
      <c r="M46" s="1"/>
    </row>
    <row r="47" spans="1:14" ht="14.45" hidden="1" customHeight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3734.9416390000001</v>
      </c>
      <c r="F47" s="46">
        <v>36.465000000000003</v>
      </c>
      <c r="G47" s="45">
        <v>850</v>
      </c>
      <c r="H47" s="46">
        <v>404.07799999999997</v>
      </c>
      <c r="I47" s="45">
        <v>9417</v>
      </c>
      <c r="J47" s="20">
        <v>0.40407799999999999</v>
      </c>
      <c r="K47" s="10" t="s">
        <v>29</v>
      </c>
      <c r="L47" s="11">
        <v>0.40407799999999999</v>
      </c>
      <c r="M47" s="1"/>
    </row>
    <row r="48" spans="1:14" ht="14.45" hidden="1" customHeight="1">
      <c r="A48" s="16">
        <v>6</v>
      </c>
      <c r="B48" s="25">
        <v>1069</v>
      </c>
      <c r="C48" s="46">
        <v>198</v>
      </c>
      <c r="D48" s="119">
        <v>265.74660899999998</v>
      </c>
      <c r="E48" s="56">
        <v>6187.6935990000002</v>
      </c>
      <c r="F48" s="46">
        <v>69.78</v>
      </c>
      <c r="G48" s="45">
        <v>1624</v>
      </c>
      <c r="H48" s="46">
        <v>490.68099999999998</v>
      </c>
      <c r="I48" s="45">
        <v>11428</v>
      </c>
      <c r="J48" s="20">
        <v>0.49068099999999998</v>
      </c>
      <c r="K48" s="10" t="s">
        <v>29</v>
      </c>
      <c r="L48" s="11">
        <v>0.49068099999999998</v>
      </c>
      <c r="M48" s="1"/>
    </row>
    <row r="49" spans="1:13" ht="14.45" hidden="1" customHeight="1">
      <c r="A49" s="16">
        <v>7</v>
      </c>
      <c r="B49" s="25">
        <v>1034</v>
      </c>
      <c r="C49" s="46">
        <v>199</v>
      </c>
      <c r="D49" s="119">
        <v>256.40911399999999</v>
      </c>
      <c r="E49" s="56">
        <v>5791.7274440000001</v>
      </c>
      <c r="F49" s="46">
        <v>74.081999999999994</v>
      </c>
      <c r="G49" s="45">
        <v>1676</v>
      </c>
      <c r="H49" s="46">
        <v>444.97699999999998</v>
      </c>
      <c r="I49" s="45">
        <v>10064</v>
      </c>
      <c r="J49" s="46">
        <v>0.44497699999999996</v>
      </c>
      <c r="K49" s="10">
        <f>4.06227846+6.26789977+7.42177384</f>
        <v>17.751952070000002</v>
      </c>
      <c r="L49" s="45">
        <v>0.44497699999999996</v>
      </c>
      <c r="M49" s="1"/>
    </row>
    <row r="50" spans="1:13" ht="14.45" hidden="1" customHeight="1">
      <c r="A50" s="16">
        <v>8</v>
      </c>
      <c r="B50" s="25">
        <v>1003</v>
      </c>
      <c r="C50" s="46">
        <v>200</v>
      </c>
      <c r="D50" s="119">
        <v>197.51347000000001</v>
      </c>
      <c r="E50" s="56">
        <v>4279.1829379999999</v>
      </c>
      <c r="F50" s="46">
        <v>78.662999999999997</v>
      </c>
      <c r="G50" s="45">
        <v>1696</v>
      </c>
      <c r="H50" s="46">
        <v>564.98199999999997</v>
      </c>
      <c r="I50" s="45">
        <v>12197</v>
      </c>
      <c r="J50" s="46">
        <v>0.56498199999999998</v>
      </c>
      <c r="K50" s="10">
        <f>71.89395828-K49</f>
        <v>54.142006210000005</v>
      </c>
      <c r="L50" s="45">
        <v>0.56498199999999998</v>
      </c>
      <c r="M50" s="1"/>
    </row>
    <row r="51" spans="1:13" ht="14.45" hidden="1" customHeight="1">
      <c r="A51" s="16">
        <v>9</v>
      </c>
      <c r="B51" s="25">
        <v>992</v>
      </c>
      <c r="C51" s="46">
        <v>201</v>
      </c>
      <c r="D51" s="119">
        <v>166.56791100000001</v>
      </c>
      <c r="E51" s="56">
        <v>3501.3258879999998</v>
      </c>
      <c r="F51" s="46">
        <v>78.91</v>
      </c>
      <c r="G51" s="45">
        <v>1660</v>
      </c>
      <c r="H51" s="46">
        <v>493.00200000000001</v>
      </c>
      <c r="I51" s="45">
        <v>10363</v>
      </c>
      <c r="J51" s="46">
        <v>0.493002</v>
      </c>
      <c r="K51" s="10">
        <v>9.2309999999999999</v>
      </c>
      <c r="L51" s="45">
        <v>0.493002</v>
      </c>
      <c r="M51" s="1"/>
    </row>
    <row r="52" spans="1:13" ht="14.45" hidden="1" customHeight="1">
      <c r="A52" s="16">
        <v>10</v>
      </c>
      <c r="B52" s="25">
        <v>985</v>
      </c>
      <c r="C52" s="46">
        <v>203</v>
      </c>
      <c r="D52" s="119">
        <v>319.510783</v>
      </c>
      <c r="E52" s="56">
        <v>6422.1659829999999</v>
      </c>
      <c r="F52" s="46">
        <v>70.814999999999998</v>
      </c>
      <c r="G52" s="45">
        <v>1424</v>
      </c>
      <c r="H52" s="46">
        <v>697.88400000000001</v>
      </c>
      <c r="I52" s="45">
        <v>14031</v>
      </c>
      <c r="J52" s="46">
        <v>0.69788400000000006</v>
      </c>
      <c r="K52" s="10">
        <v>5.4426300000000003</v>
      </c>
      <c r="L52" s="45">
        <v>0.69788400000000006</v>
      </c>
      <c r="M52" s="1"/>
    </row>
    <row r="53" spans="1:13" ht="14.45" hidden="1" customHeight="1">
      <c r="A53" s="16">
        <v>11</v>
      </c>
      <c r="B53" s="25">
        <v>976</v>
      </c>
      <c r="C53" s="46">
        <v>203</v>
      </c>
      <c r="D53" s="119">
        <v>149.19713899999999</v>
      </c>
      <c r="E53" s="56">
        <v>2859.527638</v>
      </c>
      <c r="F53" s="46">
        <v>60.293999999999997</v>
      </c>
      <c r="G53" s="45">
        <v>1164</v>
      </c>
      <c r="H53" s="46">
        <v>768.226</v>
      </c>
      <c r="I53" s="45">
        <v>14746</v>
      </c>
      <c r="J53" s="46">
        <v>0.76822599999999996</v>
      </c>
      <c r="K53" s="10">
        <v>32.977124850000003</v>
      </c>
      <c r="L53" s="45">
        <v>0.76822599999999996</v>
      </c>
      <c r="M53" s="1"/>
    </row>
    <row r="54" spans="1:13" ht="14.45" hidden="1" customHeight="1">
      <c r="A54" s="17">
        <v>12</v>
      </c>
      <c r="B54" s="24">
        <v>922</v>
      </c>
      <c r="C54" s="50">
        <v>205</v>
      </c>
      <c r="D54" s="120">
        <v>172.54383000000001</v>
      </c>
      <c r="E54" s="57">
        <v>3068.8322109999999</v>
      </c>
      <c r="F54" s="50">
        <v>24.524000000000001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3031.1853179999998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18340.458999999999</v>
      </c>
      <c r="I55" s="45">
        <v>221405</v>
      </c>
      <c r="J55" s="46">
        <v>108.5929182</v>
      </c>
      <c r="K55" s="10">
        <f>SUM(K56:K67)</f>
        <v>887.79096500000014</v>
      </c>
      <c r="L55" s="45">
        <v>173.96</v>
      </c>
      <c r="M55" s="1"/>
    </row>
    <row r="56" spans="1:13" ht="14.45" hidden="1" customHeight="1">
      <c r="A56" s="13" t="s">
        <v>33</v>
      </c>
      <c r="B56" s="25">
        <v>865</v>
      </c>
      <c r="C56" s="46">
        <v>206</v>
      </c>
      <c r="D56" s="46">
        <v>230.66617400000001</v>
      </c>
      <c r="E56" s="45">
        <v>3839.7433639999999</v>
      </c>
      <c r="F56" s="46">
        <v>131.21299999999999</v>
      </c>
      <c r="G56" s="45">
        <v>2180</v>
      </c>
      <c r="H56" s="46">
        <v>946.88</v>
      </c>
      <c r="I56" s="45">
        <v>15755</v>
      </c>
      <c r="J56" s="46">
        <v>2.2806999999999999</v>
      </c>
      <c r="K56" s="10">
        <v>75.7</v>
      </c>
      <c r="L56" s="45">
        <v>8.7870000000000008</v>
      </c>
      <c r="M56" s="1"/>
    </row>
    <row r="57" spans="1:13" ht="14.45" hidden="1" customHeight="1">
      <c r="A57" s="14">
        <v>2</v>
      </c>
      <c r="B57" s="25">
        <v>849</v>
      </c>
      <c r="C57" s="46">
        <v>206</v>
      </c>
      <c r="D57" s="46">
        <v>217.51343299999999</v>
      </c>
      <c r="E57" s="45">
        <v>3410.9211639999999</v>
      </c>
      <c r="F57" s="46">
        <v>136.35499999999999</v>
      </c>
      <c r="G57" s="45">
        <v>2141</v>
      </c>
      <c r="H57" s="46">
        <v>758.51800000000003</v>
      </c>
      <c r="I57" s="45">
        <v>11915</v>
      </c>
      <c r="J57" s="46">
        <v>2.7576909999999999</v>
      </c>
      <c r="K57" s="10">
        <v>77.338894999999994</v>
      </c>
      <c r="L57" s="45">
        <v>8.8539999999999992</v>
      </c>
      <c r="M57" s="1"/>
    </row>
    <row r="58" spans="1:13" ht="14.45" hidden="1" customHeight="1">
      <c r="A58" s="16">
        <v>3</v>
      </c>
      <c r="B58" s="25">
        <v>827</v>
      </c>
      <c r="C58" s="46">
        <v>206</v>
      </c>
      <c r="D58" s="46">
        <v>326.42641400000002</v>
      </c>
      <c r="E58" s="45">
        <v>4824.1494739999998</v>
      </c>
      <c r="F58" s="46">
        <v>166.4418</v>
      </c>
      <c r="G58" s="45">
        <v>2456</v>
      </c>
      <c r="H58" s="46">
        <v>1194.2950000000001</v>
      </c>
      <c r="I58" s="45">
        <v>17576</v>
      </c>
      <c r="J58" s="46">
        <v>7.0570000000000004</v>
      </c>
      <c r="K58" s="10">
        <v>55</v>
      </c>
      <c r="L58" s="45">
        <v>12.426</v>
      </c>
      <c r="M58" s="1"/>
    </row>
    <row r="59" spans="1:13" ht="14.45" hidden="1" customHeight="1">
      <c r="A59" s="16">
        <v>4</v>
      </c>
      <c r="B59" s="25">
        <v>821</v>
      </c>
      <c r="C59" s="46">
        <v>209</v>
      </c>
      <c r="D59" s="46">
        <v>207.14525499999999</v>
      </c>
      <c r="E59" s="45">
        <v>2878.6444489999999</v>
      </c>
      <c r="F59" s="46">
        <v>186.83699999999999</v>
      </c>
      <c r="G59" s="45">
        <v>2589</v>
      </c>
      <c r="H59" s="46">
        <v>1254.32</v>
      </c>
      <c r="I59" s="45">
        <v>17376</v>
      </c>
      <c r="J59" s="46">
        <v>5.2592639499999994</v>
      </c>
      <c r="K59" s="10">
        <v>38.335003999999998</v>
      </c>
      <c r="L59" s="45">
        <v>8.7249999999999996</v>
      </c>
      <c r="M59" s="1"/>
    </row>
    <row r="60" spans="1:13" ht="14.45" hidden="1" customHeight="1">
      <c r="A60" s="16">
        <v>5</v>
      </c>
      <c r="B60" s="25">
        <v>821</v>
      </c>
      <c r="C60" s="46">
        <v>211</v>
      </c>
      <c r="D60" s="46">
        <v>232.52198100000001</v>
      </c>
      <c r="E60" s="45">
        <v>3043.8752690000001</v>
      </c>
      <c r="F60" s="46">
        <v>165.82900000000001</v>
      </c>
      <c r="G60" s="45">
        <v>2171</v>
      </c>
      <c r="H60" s="46">
        <v>1587.981</v>
      </c>
      <c r="I60" s="45">
        <v>20809</v>
      </c>
      <c r="J60" s="46">
        <v>8.6006859000000002</v>
      </c>
      <c r="K60" s="10">
        <v>57.351646000000002</v>
      </c>
      <c r="L60" s="45">
        <v>13.397</v>
      </c>
      <c r="M60" s="1"/>
    </row>
    <row r="61" spans="1:13" ht="14.45" hidden="1" customHeight="1">
      <c r="A61" s="16">
        <v>6</v>
      </c>
      <c r="B61" s="25">
        <v>821</v>
      </c>
      <c r="C61" s="46">
        <v>214</v>
      </c>
      <c r="D61" s="46">
        <v>192.19962200000001</v>
      </c>
      <c r="E61" s="45">
        <v>2434.2655009999999</v>
      </c>
      <c r="F61" s="46">
        <v>187.578</v>
      </c>
      <c r="G61" s="45">
        <v>2361</v>
      </c>
      <c r="H61" s="46">
        <v>1328.0360000000001</v>
      </c>
      <c r="I61" s="45">
        <v>16781</v>
      </c>
      <c r="J61" s="46">
        <v>7.4348773499999998</v>
      </c>
      <c r="K61" s="10">
        <v>40.805419999999998</v>
      </c>
      <c r="L61" s="45">
        <v>10.787000000000001</v>
      </c>
      <c r="M61" s="1"/>
    </row>
    <row r="62" spans="1:13" ht="14.45" hidden="1" customHeight="1">
      <c r="A62" s="16">
        <v>7</v>
      </c>
      <c r="B62" s="25">
        <v>821</v>
      </c>
      <c r="C62" s="46">
        <v>218</v>
      </c>
      <c r="D62" s="46">
        <v>141.79390799999999</v>
      </c>
      <c r="E62" s="45">
        <v>1727.1922219999999</v>
      </c>
      <c r="F62" s="46">
        <v>192.61199999999999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21.108000000000001</v>
      </c>
      <c r="M62" s="1"/>
    </row>
    <row r="63" spans="1:13" ht="14.45" hidden="1" customHeight="1">
      <c r="A63" s="16">
        <v>8</v>
      </c>
      <c r="B63" s="25">
        <v>821</v>
      </c>
      <c r="C63" s="46">
        <v>219</v>
      </c>
      <c r="D63" s="46">
        <v>142.353184</v>
      </c>
      <c r="E63" s="45">
        <v>1687.7004979999999</v>
      </c>
      <c r="F63" s="46">
        <v>243.86799999999999</v>
      </c>
      <c r="G63" s="45">
        <v>2896</v>
      </c>
      <c r="H63" s="46">
        <v>1366.88</v>
      </c>
      <c r="I63" s="45">
        <v>16177</v>
      </c>
      <c r="J63" s="46">
        <v>12.422700000000001</v>
      </c>
      <c r="K63" s="10">
        <v>167.56</v>
      </c>
      <c r="L63" s="45">
        <v>25.036999999999999</v>
      </c>
      <c r="M63" s="1"/>
    </row>
    <row r="64" spans="1:13" ht="14.45" hidden="1" customHeight="1">
      <c r="A64" s="16">
        <v>9</v>
      </c>
      <c r="B64" s="25">
        <v>819</v>
      </c>
      <c r="C64" s="46">
        <v>222</v>
      </c>
      <c r="D64" s="46">
        <v>189.52537899999999</v>
      </c>
      <c r="E64" s="45">
        <v>2132.9647730000002</v>
      </c>
      <c r="F64" s="46">
        <v>259.98599999999999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18.905000000000001</v>
      </c>
      <c r="M64" s="1"/>
    </row>
    <row r="65" spans="1:13" ht="14.45" hidden="1" customHeight="1">
      <c r="A65" s="16">
        <v>10</v>
      </c>
      <c r="B65" s="25">
        <v>810</v>
      </c>
      <c r="C65" s="46">
        <v>224</v>
      </c>
      <c r="D65" s="46">
        <v>382.28656699999999</v>
      </c>
      <c r="E65" s="45">
        <v>4101.7107029999997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45" hidden="1" customHeight="1">
      <c r="A66" s="16">
        <v>11</v>
      </c>
      <c r="B66" s="25">
        <v>808</v>
      </c>
      <c r="C66" s="46">
        <v>228</v>
      </c>
      <c r="D66" s="46">
        <v>445.74878999999999</v>
      </c>
      <c r="E66" s="45">
        <v>4543.0348009999998</v>
      </c>
      <c r="F66" s="46">
        <v>351.22399999999999</v>
      </c>
      <c r="G66" s="45">
        <v>3589</v>
      </c>
      <c r="H66" s="46">
        <v>2178.6570000000002</v>
      </c>
      <c r="I66" s="45">
        <v>22219</v>
      </c>
      <c r="J66" s="46">
        <v>14.031000000000001</v>
      </c>
      <c r="K66" s="10">
        <v>68.7</v>
      </c>
      <c r="L66" s="45">
        <v>17.297000000000001</v>
      </c>
      <c r="M66" s="1"/>
    </row>
    <row r="67" spans="1:13" ht="14.45" hidden="1" customHeight="1">
      <c r="A67" s="17">
        <v>12</v>
      </c>
      <c r="B67" s="24">
        <v>792</v>
      </c>
      <c r="C67" s="50">
        <v>228</v>
      </c>
      <c r="D67" s="50">
        <v>323.00461100000001</v>
      </c>
      <c r="E67" s="49">
        <v>3112.636058</v>
      </c>
      <c r="F67" s="50">
        <v>295.59100000000001</v>
      </c>
      <c r="G67" s="49">
        <v>2849</v>
      </c>
      <c r="H67" s="50">
        <v>2879.6239999999998</v>
      </c>
      <c r="I67" s="49">
        <v>27616</v>
      </c>
      <c r="J67" s="50">
        <v>9.7959999999999994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9048.7207729999991</v>
      </c>
      <c r="E68" s="45">
        <f>SUM(E69:E80)</f>
        <v>58103.595690000002</v>
      </c>
      <c r="F68" s="60">
        <v>5503.6324009999998</v>
      </c>
      <c r="G68" s="61">
        <v>35472.016187044472</v>
      </c>
      <c r="H68" s="46">
        <v>58192.071000000004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34</v>
      </c>
      <c r="B69" s="25">
        <v>755</v>
      </c>
      <c r="C69" s="46">
        <v>230</v>
      </c>
      <c r="D69" s="46">
        <v>724.16962799999999</v>
      </c>
      <c r="E69" s="45">
        <v>6430.5354809999999</v>
      </c>
      <c r="F69" s="46">
        <v>387.65800000000002</v>
      </c>
      <c r="G69" s="45">
        <v>3453</v>
      </c>
      <c r="H69" s="46">
        <v>3403.1480000000001</v>
      </c>
      <c r="I69" s="45">
        <v>30558</v>
      </c>
      <c r="J69" s="46">
        <v>17.032</v>
      </c>
      <c r="K69" s="10">
        <v>96</v>
      </c>
      <c r="L69" s="45">
        <v>21.649000000000001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477.24338699999998</v>
      </c>
      <c r="E70" s="45">
        <v>4022.8011289999999</v>
      </c>
      <c r="F70" s="46">
        <v>353.13600000000002</v>
      </c>
      <c r="G70" s="45">
        <v>2972</v>
      </c>
      <c r="H70" s="46">
        <v>2826.2930000000001</v>
      </c>
      <c r="I70" s="45">
        <v>23825</v>
      </c>
      <c r="J70" s="46">
        <v>12.382</v>
      </c>
      <c r="K70" s="10">
        <v>91</v>
      </c>
      <c r="L70" s="45">
        <v>17.315999999999999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5066.8390529999997</v>
      </c>
      <c r="F71" s="46">
        <v>431.23899999999998</v>
      </c>
      <c r="G71" s="45">
        <v>3468</v>
      </c>
      <c r="H71" s="46">
        <v>2962.2289999999998</v>
      </c>
      <c r="I71" s="45">
        <v>23811</v>
      </c>
      <c r="J71" s="46">
        <v>22.686</v>
      </c>
      <c r="K71" s="10">
        <v>115</v>
      </c>
      <c r="L71" s="45">
        <v>26.018000000000001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288.82088099999999</v>
      </c>
      <c r="E72" s="45">
        <v>2228.288896</v>
      </c>
      <c r="F72" s="46">
        <v>200.62</v>
      </c>
      <c r="G72" s="45">
        <v>1546</v>
      </c>
      <c r="H72" s="46">
        <v>3032.7314999999999</v>
      </c>
      <c r="I72" s="45">
        <v>23246</v>
      </c>
      <c r="J72" s="46">
        <v>21.06</v>
      </c>
      <c r="K72" s="10">
        <v>91</v>
      </c>
      <c r="L72" s="45">
        <v>22.524000000000001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363.30116900000002</v>
      </c>
      <c r="E73" s="45">
        <v>2647.9250379999999</v>
      </c>
      <c r="F73" s="46">
        <v>205.40799999999999</v>
      </c>
      <c r="G73" s="45">
        <v>1506</v>
      </c>
      <c r="H73" s="46">
        <v>4149.2039999999997</v>
      </c>
      <c r="I73" s="45">
        <v>30381</v>
      </c>
      <c r="J73" s="46">
        <v>25.963999999999999</v>
      </c>
      <c r="K73" s="10">
        <v>98.837000000000003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571.47020499999996</v>
      </c>
      <c r="E74" s="45">
        <v>3975.8779629999999</v>
      </c>
      <c r="F74" s="46">
        <v>203.74100000000001</v>
      </c>
      <c r="G74" s="45">
        <v>1417</v>
      </c>
      <c r="H74" s="46">
        <v>4299.6120000000001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585.73751600000003</v>
      </c>
      <c r="E75" s="45">
        <v>3848.129085</v>
      </c>
      <c r="F75" s="46">
        <v>449.50099999999998</v>
      </c>
      <c r="G75" s="45">
        <v>2951</v>
      </c>
      <c r="H75" s="46">
        <v>4905.2629999999999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428.50469299999997</v>
      </c>
      <c r="E76" s="45">
        <v>2634.9529790000001</v>
      </c>
      <c r="F76" s="46">
        <v>389.40100000000001</v>
      </c>
      <c r="G76" s="45">
        <v>2392</v>
      </c>
      <c r="H76" s="46">
        <v>4637.8879999999999</v>
      </c>
      <c r="I76" s="45">
        <v>28471</v>
      </c>
      <c r="J76" s="46">
        <v>31.617000000000001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878.21878200000003</v>
      </c>
      <c r="E77" s="45">
        <v>5168.0609910000003</v>
      </c>
      <c r="F77" s="46">
        <v>592.96900000000005</v>
      </c>
      <c r="G77" s="45">
        <v>3493</v>
      </c>
      <c r="H77" s="46">
        <v>5674.7529999999997</v>
      </c>
      <c r="I77" s="45">
        <v>33469</v>
      </c>
      <c r="J77" s="46">
        <v>27.134</v>
      </c>
      <c r="K77" s="10">
        <v>108</v>
      </c>
      <c r="L77" s="45">
        <v>25.635000000000002</v>
      </c>
      <c r="M77" s="1"/>
    </row>
    <row r="78" spans="1:13" ht="14.45" hidden="1" customHeight="1">
      <c r="A78" s="16">
        <v>10</v>
      </c>
      <c r="B78" s="26">
        <v>755</v>
      </c>
      <c r="C78" s="46">
        <v>254</v>
      </c>
      <c r="D78" s="46">
        <v>1742.9471490000001</v>
      </c>
      <c r="E78" s="45">
        <v>9816.633581</v>
      </c>
      <c r="F78" s="46">
        <v>892.13699999999994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45" hidden="1" customHeight="1">
      <c r="A79" s="16">
        <v>11</v>
      </c>
      <c r="B79" s="27">
        <v>758</v>
      </c>
      <c r="C79" s="47">
        <v>256</v>
      </c>
      <c r="D79" s="46">
        <v>1128.9081699999999</v>
      </c>
      <c r="E79" s="45">
        <v>6079.4827070000001</v>
      </c>
      <c r="F79" s="46">
        <v>575.12300000000005</v>
      </c>
      <c r="G79" s="45">
        <v>3086</v>
      </c>
      <c r="H79" s="46">
        <v>7075.2060000000001</v>
      </c>
      <c r="I79" s="45">
        <v>38000</v>
      </c>
      <c r="J79" s="46">
        <v>22.179325400000003</v>
      </c>
      <c r="K79" s="10">
        <v>70.497929999999997</v>
      </c>
      <c r="L79" s="45">
        <v>19.074000000000002</v>
      </c>
      <c r="M79" s="1"/>
    </row>
    <row r="80" spans="1:13" ht="14.45" hidden="1" customHeight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6184.0687870000002</v>
      </c>
      <c r="F80" s="46">
        <v>822.69799999999998</v>
      </c>
      <c r="G80" s="45">
        <v>4145</v>
      </c>
      <c r="H80" s="46">
        <v>8698.4060000000009</v>
      </c>
      <c r="I80" s="45">
        <v>43743</v>
      </c>
      <c r="J80" s="46">
        <v>19.742744200000001</v>
      </c>
      <c r="K80" s="10">
        <v>42.465021</v>
      </c>
      <c r="L80" s="45">
        <v>15.151999999999999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70395.871103000012</v>
      </c>
      <c r="F81" s="60">
        <v>17995.993214999999</v>
      </c>
      <c r="G81" s="61">
        <v>68399.475882743878</v>
      </c>
      <c r="H81" s="46">
        <v>97278.475999999995</v>
      </c>
      <c r="I81" s="45">
        <v>372201</v>
      </c>
      <c r="J81" s="46">
        <v>683.71199999999999</v>
      </c>
      <c r="K81" s="10">
        <v>1641</v>
      </c>
      <c r="L81" s="45">
        <v>439.28</v>
      </c>
      <c r="M81" s="1"/>
    </row>
    <row r="82" spans="1:13" ht="18" hidden="1" customHeight="1">
      <c r="A82" s="13" t="s">
        <v>35</v>
      </c>
      <c r="B82" s="28">
        <v>738</v>
      </c>
      <c r="C82" s="52">
        <v>258</v>
      </c>
      <c r="D82" s="52">
        <v>1194.320706</v>
      </c>
      <c r="E82" s="51">
        <v>5668.6383580000002</v>
      </c>
      <c r="F82" s="52">
        <v>728.76599999999996</v>
      </c>
      <c r="G82" s="51">
        <v>3456</v>
      </c>
      <c r="H82" s="52">
        <v>5627.4930000000004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hidden="1" customHeight="1">
      <c r="A83" s="14">
        <v>2</v>
      </c>
      <c r="B83" s="25">
        <v>722</v>
      </c>
      <c r="C83" s="46">
        <v>259</v>
      </c>
      <c r="D83" s="46">
        <v>1304.6721090000001</v>
      </c>
      <c r="E83" s="45">
        <v>5859.3238890000002</v>
      </c>
      <c r="F83" s="46">
        <v>1053.326</v>
      </c>
      <c r="G83" s="45">
        <v>4722</v>
      </c>
      <c r="H83" s="46">
        <v>6608.8990000000003</v>
      </c>
      <c r="I83" s="45">
        <v>29685</v>
      </c>
      <c r="J83" s="46">
        <v>33.615000000000002</v>
      </c>
      <c r="K83" s="10">
        <v>57</v>
      </c>
      <c r="L83" s="45">
        <v>21.6</v>
      </c>
      <c r="M83" s="1"/>
    </row>
    <row r="84" spans="1:13" ht="18" hidden="1" customHeight="1">
      <c r="A84" s="16">
        <v>3</v>
      </c>
      <c r="B84" s="25">
        <v>722</v>
      </c>
      <c r="C84" s="46">
        <v>262</v>
      </c>
      <c r="D84" s="46">
        <v>1311.702714</v>
      </c>
      <c r="E84" s="45">
        <v>5605.1124220000002</v>
      </c>
      <c r="F84" s="46">
        <v>1404.588</v>
      </c>
      <c r="G84" s="45">
        <v>5977</v>
      </c>
      <c r="H84" s="46">
        <v>7084.1980000000003</v>
      </c>
      <c r="I84" s="45">
        <v>30223</v>
      </c>
      <c r="J84" s="46">
        <v>25.013000000000002</v>
      </c>
      <c r="K84" s="10">
        <v>44</v>
      </c>
      <c r="L84" s="45">
        <v>15.77</v>
      </c>
      <c r="M84" s="1"/>
    </row>
    <row r="85" spans="1:13" ht="18" hidden="1" customHeight="1">
      <c r="A85" s="16">
        <v>4</v>
      </c>
      <c r="B85" s="25">
        <v>722</v>
      </c>
      <c r="C85" s="46">
        <v>264</v>
      </c>
      <c r="D85" s="46">
        <v>1856.735046</v>
      </c>
      <c r="E85" s="45">
        <v>7577.5796929999997</v>
      </c>
      <c r="F85" s="46">
        <v>997.62400000000002</v>
      </c>
      <c r="G85" s="45">
        <v>4071</v>
      </c>
      <c r="H85" s="46">
        <v>5896.942</v>
      </c>
      <c r="I85" s="45">
        <v>24083</v>
      </c>
      <c r="J85" s="46">
        <v>27.361000000000001</v>
      </c>
      <c r="K85" s="10">
        <v>36</v>
      </c>
      <c r="L85" s="45">
        <v>14.823</v>
      </c>
      <c r="M85" s="1"/>
    </row>
    <row r="86" spans="1:13" ht="18" hidden="1" customHeight="1">
      <c r="A86" s="16">
        <v>5</v>
      </c>
      <c r="B86" s="25">
        <v>720</v>
      </c>
      <c r="C86" s="46">
        <v>266</v>
      </c>
      <c r="D86" s="46">
        <v>2218.0810689999998</v>
      </c>
      <c r="E86" s="45">
        <v>8853.0548070000004</v>
      </c>
      <c r="F86" s="46">
        <v>1457.93</v>
      </c>
      <c r="G86" s="45">
        <v>5808</v>
      </c>
      <c r="H86" s="46">
        <v>6804.6949999999997</v>
      </c>
      <c r="I86" s="45">
        <v>27103</v>
      </c>
      <c r="J86" s="46">
        <v>38.691000000000003</v>
      </c>
      <c r="K86" s="10">
        <v>59</v>
      </c>
      <c r="L86" s="45">
        <v>22.065999999999999</v>
      </c>
      <c r="M86" s="1"/>
    </row>
    <row r="87" spans="1:13" ht="18" hidden="1" customHeight="1">
      <c r="A87" s="16">
        <v>6</v>
      </c>
      <c r="B87" s="25">
        <v>720</v>
      </c>
      <c r="C87" s="46">
        <v>257</v>
      </c>
      <c r="D87" s="46">
        <v>1927.8390649999999</v>
      </c>
      <c r="E87" s="45">
        <v>7425.2263350000003</v>
      </c>
      <c r="F87" s="46">
        <v>2387.0250000000001</v>
      </c>
      <c r="G87" s="45">
        <v>9189</v>
      </c>
      <c r="H87" s="46">
        <v>7987.5810000000001</v>
      </c>
      <c r="I87" s="45">
        <v>30735</v>
      </c>
      <c r="J87" s="46">
        <v>33.207999999999998</v>
      </c>
      <c r="K87" s="10">
        <v>74</v>
      </c>
      <c r="L87" s="45">
        <v>21.414999999999999</v>
      </c>
      <c r="M87" s="1"/>
    </row>
    <row r="88" spans="1:13" ht="18" hidden="1" customHeight="1">
      <c r="A88" s="16">
        <v>7</v>
      </c>
      <c r="B88" s="25">
        <v>722</v>
      </c>
      <c r="C88" s="46">
        <v>260</v>
      </c>
      <c r="D88" s="46">
        <v>1990.914831</v>
      </c>
      <c r="E88" s="45">
        <v>7453.2865469999997</v>
      </c>
      <c r="F88" s="46">
        <v>2053.6120000000001</v>
      </c>
      <c r="G88" s="45">
        <v>7688</v>
      </c>
      <c r="H88" s="46">
        <v>8637.5380000000005</v>
      </c>
      <c r="I88" s="45">
        <v>32310</v>
      </c>
      <c r="J88" s="46">
        <v>62.472000000000001</v>
      </c>
      <c r="K88" s="10">
        <v>106</v>
      </c>
      <c r="L88" s="45">
        <v>35.817999999999998</v>
      </c>
      <c r="M88" s="1"/>
    </row>
    <row r="89" spans="1:13" ht="18" hidden="1" customHeight="1">
      <c r="A89" s="16">
        <v>8</v>
      </c>
      <c r="B89" s="25">
        <v>723</v>
      </c>
      <c r="C89" s="46">
        <v>263</v>
      </c>
      <c r="D89" s="46">
        <v>1367.5284280000001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74.430000000000007</v>
      </c>
      <c r="K89" s="10">
        <v>135</v>
      </c>
      <c r="L89" s="45">
        <v>44.26</v>
      </c>
      <c r="M89" s="1"/>
    </row>
    <row r="90" spans="1:13" ht="18" hidden="1" customHeight="1">
      <c r="A90" s="16">
        <v>9</v>
      </c>
      <c r="B90" s="25">
        <v>723</v>
      </c>
      <c r="C90" s="46">
        <v>264</v>
      </c>
      <c r="D90" s="46">
        <v>1364.6902729999999</v>
      </c>
      <c r="E90" s="45">
        <v>4972.9917939999996</v>
      </c>
      <c r="F90" s="46">
        <v>1322.9570000000001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hidden="1" customHeight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3788.0525870000001</v>
      </c>
      <c r="F91" s="46">
        <v>1046.7439999999999</v>
      </c>
      <c r="G91" s="45">
        <v>3778</v>
      </c>
      <c r="H91" s="46">
        <v>8616.8469999999998</v>
      </c>
      <c r="I91" s="45">
        <v>31097</v>
      </c>
      <c r="J91" s="46">
        <v>72.276499999999999</v>
      </c>
      <c r="K91" s="10">
        <v>198</v>
      </c>
      <c r="L91" s="45">
        <v>47.665999999999997</v>
      </c>
      <c r="M91" s="1"/>
    </row>
    <row r="92" spans="1:13" ht="18" hidden="1" customHeight="1">
      <c r="A92" s="16">
        <v>11</v>
      </c>
      <c r="B92" s="25">
        <v>717</v>
      </c>
      <c r="C92" s="46">
        <v>263</v>
      </c>
      <c r="D92" s="46">
        <v>1375.5799489999999</v>
      </c>
      <c r="E92" s="45">
        <v>4691.855689</v>
      </c>
      <c r="F92" s="46">
        <v>1948.326</v>
      </c>
      <c r="G92" s="45">
        <v>6658</v>
      </c>
      <c r="H92" s="46">
        <v>8402.9189999999999</v>
      </c>
      <c r="I92" s="45">
        <v>28655</v>
      </c>
      <c r="J92" s="46">
        <v>71.041600000000003</v>
      </c>
      <c r="K92" s="10">
        <v>190</v>
      </c>
      <c r="L92" s="45">
        <v>45.024000000000001</v>
      </c>
      <c r="M92" s="1"/>
    </row>
    <row r="93" spans="1:13" ht="18" hidden="1" customHeight="1">
      <c r="A93" s="17">
        <v>12</v>
      </c>
      <c r="B93" s="25">
        <v>685</v>
      </c>
      <c r="C93" s="46">
        <v>262</v>
      </c>
      <c r="D93" s="46">
        <v>1067.5386960000001</v>
      </c>
      <c r="E93" s="45">
        <v>3491.8415660000001</v>
      </c>
      <c r="F93" s="46">
        <v>2430.2710000000002</v>
      </c>
      <c r="G93" s="45">
        <v>7959</v>
      </c>
      <c r="H93" s="46">
        <v>9970.0049999999992</v>
      </c>
      <c r="I93" s="45">
        <v>32566</v>
      </c>
      <c r="J93" s="46">
        <v>120.10899999999999</v>
      </c>
      <c r="K93" s="10">
        <v>343</v>
      </c>
      <c r="L93" s="11">
        <v>78.072000000000003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84033.844164000009</v>
      </c>
      <c r="F94" s="113">
        <f t="shared" ref="F94:L94" si="1">SUM(F131:F142)</f>
        <v>102094.117</v>
      </c>
      <c r="G94" s="75">
        <f t="shared" si="1"/>
        <v>67254.663029078671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770.22010000000012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hidden="1" customHeight="1">
      <c r="A95" s="13" t="s">
        <v>45</v>
      </c>
      <c r="B95" s="73">
        <f t="shared" ref="B95:B106" si="2">+B143</f>
        <v>262</v>
      </c>
      <c r="C95" s="46">
        <v>261</v>
      </c>
      <c r="D95" s="113">
        <v>939.28152899999998</v>
      </c>
      <c r="E95" s="45">
        <v>2943.7430909999998</v>
      </c>
      <c r="F95" s="46">
        <v>1584.672</v>
      </c>
      <c r="G95" s="45">
        <v>4951</v>
      </c>
      <c r="H95" s="46">
        <v>8796.6949999999997</v>
      </c>
      <c r="I95" s="45">
        <v>27455</v>
      </c>
      <c r="J95" s="20">
        <v>50.603000000000002</v>
      </c>
      <c r="K95" s="10">
        <v>138</v>
      </c>
      <c r="L95" s="11">
        <v>31.689</v>
      </c>
      <c r="M95" s="1"/>
    </row>
    <row r="96" spans="1:13" ht="18" hidden="1" customHeight="1">
      <c r="A96" s="14">
        <v>2</v>
      </c>
      <c r="B96" s="73">
        <f t="shared" si="2"/>
        <v>262</v>
      </c>
      <c r="C96" s="46">
        <v>260</v>
      </c>
      <c r="D96" s="113">
        <v>2043.1211659999999</v>
      </c>
      <c r="E96" s="45">
        <v>5981.1168960000005</v>
      </c>
      <c r="F96" s="46">
        <v>2447.1999999999998</v>
      </c>
      <c r="G96" s="45">
        <v>7206</v>
      </c>
      <c r="H96" s="46">
        <v>13140.036</v>
      </c>
      <c r="I96" s="45">
        <v>38588</v>
      </c>
      <c r="J96" s="20">
        <v>55.029000000000003</v>
      </c>
      <c r="K96" s="10">
        <v>116</v>
      </c>
      <c r="L96" s="11">
        <v>29.875</v>
      </c>
      <c r="M96" s="1"/>
    </row>
    <row r="97" spans="1:13" ht="18" hidden="1" customHeight="1">
      <c r="A97" s="16">
        <v>3</v>
      </c>
      <c r="B97" s="73">
        <f t="shared" si="2"/>
        <v>262</v>
      </c>
      <c r="C97" s="46">
        <v>260</v>
      </c>
      <c r="D97" s="113">
        <v>2200.6530309999998</v>
      </c>
      <c r="E97" s="45">
        <v>6133.8756480000002</v>
      </c>
      <c r="F97" s="46">
        <v>2365.1379999999999</v>
      </c>
      <c r="G97" s="45">
        <v>6602</v>
      </c>
      <c r="H97" s="46">
        <v>15847.958000000001</v>
      </c>
      <c r="I97" s="45">
        <v>44135</v>
      </c>
      <c r="J97" s="20">
        <v>86.524000000000001</v>
      </c>
      <c r="K97" s="10">
        <v>201</v>
      </c>
      <c r="L97" s="11">
        <v>47.366</v>
      </c>
      <c r="M97" s="1"/>
    </row>
    <row r="98" spans="1:13" ht="18" hidden="1" customHeight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7504.1673600000004</v>
      </c>
      <c r="F98" s="46">
        <v>2040.7239999999999</v>
      </c>
      <c r="G98" s="45">
        <v>5369</v>
      </c>
      <c r="H98" s="46">
        <v>18157.556</v>
      </c>
      <c r="I98" s="45">
        <v>47908</v>
      </c>
      <c r="J98" s="20">
        <v>85.971600000000009</v>
      </c>
      <c r="K98" s="10">
        <v>172.4</v>
      </c>
      <c r="L98" s="11">
        <v>43.723999999999997</v>
      </c>
      <c r="M98" s="1"/>
    </row>
    <row r="99" spans="1:13" ht="18" hidden="1" customHeight="1">
      <c r="A99" s="19">
        <v>5</v>
      </c>
      <c r="B99" s="73">
        <f t="shared" si="2"/>
        <v>267</v>
      </c>
      <c r="C99" s="46">
        <v>260</v>
      </c>
      <c r="D99" s="113">
        <v>2863.8757449999998</v>
      </c>
      <c r="E99" s="45">
        <v>7280.9592510000002</v>
      </c>
      <c r="F99" s="46">
        <v>2315.893</v>
      </c>
      <c r="G99" s="45">
        <v>5893</v>
      </c>
      <c r="H99" s="46">
        <v>21820.906999999999</v>
      </c>
      <c r="I99" s="45">
        <v>55392</v>
      </c>
      <c r="J99" s="20">
        <v>80.92</v>
      </c>
      <c r="K99" s="10">
        <v>142.9</v>
      </c>
      <c r="L99" s="11">
        <v>38.743000000000002</v>
      </c>
      <c r="M99" s="1"/>
    </row>
    <row r="100" spans="1:13" ht="18" hidden="1" customHeight="1">
      <c r="A100" s="19">
        <v>6</v>
      </c>
      <c r="B100" s="73">
        <f t="shared" si="2"/>
        <v>265</v>
      </c>
      <c r="C100" s="46">
        <v>260</v>
      </c>
      <c r="D100" s="113">
        <v>2097.3142899999998</v>
      </c>
      <c r="E100" s="45">
        <v>5104.4915499999997</v>
      </c>
      <c r="F100" s="46">
        <v>2726.067</v>
      </c>
      <c r="G100" s="45">
        <v>6623</v>
      </c>
      <c r="H100" s="46">
        <v>22839.237000000001</v>
      </c>
      <c r="I100" s="45">
        <v>55547</v>
      </c>
      <c r="J100" s="20">
        <v>103.486</v>
      </c>
      <c r="K100" s="10">
        <v>199</v>
      </c>
      <c r="L100" s="11">
        <v>53.289000000000001</v>
      </c>
      <c r="M100" s="1"/>
    </row>
    <row r="101" spans="1:13" ht="18" hidden="1" customHeight="1">
      <c r="A101" s="19">
        <v>7</v>
      </c>
      <c r="B101" s="73">
        <f t="shared" si="2"/>
        <v>265</v>
      </c>
      <c r="C101" s="46">
        <v>257</v>
      </c>
      <c r="D101" s="113">
        <v>2882.7941019999998</v>
      </c>
      <c r="E101" s="45">
        <v>6775.4409660000001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38.566000000000003</v>
      </c>
      <c r="M101" s="1"/>
    </row>
    <row r="102" spans="1:13" ht="18" hidden="1" customHeight="1">
      <c r="A102" s="16">
        <v>8</v>
      </c>
      <c r="B102" s="73">
        <f t="shared" si="2"/>
        <v>263</v>
      </c>
      <c r="C102" s="46">
        <v>253</v>
      </c>
      <c r="D102" s="113">
        <v>1111.1671590000001</v>
      </c>
      <c r="E102" s="45">
        <v>2571.2702589999999</v>
      </c>
      <c r="F102" s="46">
        <v>2197.56</v>
      </c>
      <c r="G102" s="45">
        <v>5070</v>
      </c>
      <c r="H102" s="46">
        <v>22035.702000000001</v>
      </c>
      <c r="I102" s="45">
        <v>50819</v>
      </c>
      <c r="J102" s="20">
        <v>98.786000000000001</v>
      </c>
      <c r="K102" s="10">
        <v>195.2</v>
      </c>
      <c r="L102" s="11">
        <v>0.89300000000000002</v>
      </c>
      <c r="M102" s="1"/>
    </row>
    <row r="103" spans="1:13" ht="18" hidden="1" customHeight="1">
      <c r="A103" s="19">
        <v>9</v>
      </c>
      <c r="B103" s="73">
        <f t="shared" si="2"/>
        <v>263</v>
      </c>
      <c r="C103" s="47">
        <v>252</v>
      </c>
      <c r="D103" s="113">
        <v>2117.9649989999998</v>
      </c>
      <c r="E103" s="45">
        <v>4694.9786940000004</v>
      </c>
      <c r="F103" s="46">
        <v>4146.5190000000002</v>
      </c>
      <c r="G103" s="45">
        <v>9178</v>
      </c>
      <c r="H103" s="46">
        <v>22542.814999999999</v>
      </c>
      <c r="I103" s="45">
        <v>49834</v>
      </c>
      <c r="J103" s="20">
        <v>86.168999999999997</v>
      </c>
      <c r="K103" s="10">
        <v>121</v>
      </c>
      <c r="L103" s="11">
        <v>36.819000000000003</v>
      </c>
      <c r="M103" s="1"/>
    </row>
    <row r="104" spans="1:13" ht="18" hidden="1" customHeight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4373.9642880000001</v>
      </c>
      <c r="F104" s="46">
        <v>4082.2170000000001</v>
      </c>
      <c r="G104" s="45">
        <v>8781</v>
      </c>
      <c r="H104" s="46">
        <v>21538.488000000001</v>
      </c>
      <c r="I104" s="45">
        <v>46344</v>
      </c>
      <c r="J104" s="20">
        <v>93.442999999999998</v>
      </c>
      <c r="K104" s="10">
        <v>136</v>
      </c>
      <c r="L104" s="11">
        <v>33.744</v>
      </c>
      <c r="M104" s="1"/>
    </row>
    <row r="105" spans="1:13" ht="18" hidden="1" customHeight="1">
      <c r="A105" s="19">
        <v>11</v>
      </c>
      <c r="B105" s="73">
        <f t="shared" si="2"/>
        <v>265</v>
      </c>
      <c r="C105" s="46">
        <v>253</v>
      </c>
      <c r="D105" s="113">
        <v>5681.4151359999996</v>
      </c>
      <c r="E105" s="45">
        <v>11496.790599</v>
      </c>
      <c r="F105" s="46">
        <v>5383.3879999999999</v>
      </c>
      <c r="G105" s="45">
        <v>10926</v>
      </c>
      <c r="H105" s="46">
        <v>27173.91</v>
      </c>
      <c r="I105" s="45">
        <v>54943</v>
      </c>
      <c r="J105" s="20">
        <v>97.049000000000007</v>
      </c>
      <c r="K105" s="10">
        <v>148</v>
      </c>
      <c r="L105" s="11">
        <v>36.369</v>
      </c>
      <c r="M105" s="1"/>
    </row>
    <row r="106" spans="1:13" ht="18" hidden="1" customHeight="1">
      <c r="A106" s="16">
        <v>12</v>
      </c>
      <c r="B106" s="73">
        <f t="shared" si="2"/>
        <v>265</v>
      </c>
      <c r="C106" s="46">
        <v>257</v>
      </c>
      <c r="D106" s="113">
        <v>10047.411926999999</v>
      </c>
      <c r="E106" s="45">
        <v>19173.045561999999</v>
      </c>
      <c r="F106" s="46">
        <v>2724.3870000000002</v>
      </c>
      <c r="G106" s="45">
        <v>5232</v>
      </c>
      <c r="H106" s="46">
        <v>34172.997000000003</v>
      </c>
      <c r="I106" s="45">
        <v>65037</v>
      </c>
      <c r="J106" s="20">
        <v>135.27799999999999</v>
      </c>
      <c r="K106" s="10">
        <v>203</v>
      </c>
      <c r="L106" s="11">
        <v>50.353999999999999</v>
      </c>
      <c r="M106" s="1"/>
    </row>
    <row r="107" spans="1:13" ht="18" hidden="1" customHeight="1">
      <c r="A107" s="14" t="s">
        <v>46</v>
      </c>
      <c r="B107" s="26">
        <v>258</v>
      </c>
      <c r="C107" s="46">
        <v>257</v>
      </c>
      <c r="D107" s="46">
        <v>14349.47572</v>
      </c>
      <c r="E107" s="45">
        <v>26426.815790000001</v>
      </c>
      <c r="F107" s="46">
        <v>2582.0839999999998</v>
      </c>
      <c r="G107" s="45">
        <v>4739</v>
      </c>
      <c r="H107" s="46">
        <v>34848.684999999998</v>
      </c>
      <c r="I107" s="45">
        <v>64009</v>
      </c>
      <c r="J107" s="20">
        <v>87.147000000000006</v>
      </c>
      <c r="K107" s="10">
        <v>115</v>
      </c>
      <c r="L107" s="11">
        <v>29.811</v>
      </c>
      <c r="M107" s="1"/>
    </row>
    <row r="108" spans="1:13" ht="18" hidden="1" customHeight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17855.007816000001</v>
      </c>
      <c r="F108" s="46">
        <v>5640.2820000000002</v>
      </c>
      <c r="G108" s="45">
        <v>10022</v>
      </c>
      <c r="H108" s="46">
        <v>44811.266000000003</v>
      </c>
      <c r="I108" s="45">
        <v>79724</v>
      </c>
      <c r="J108" s="20">
        <v>124.214</v>
      </c>
      <c r="K108" s="10">
        <v>98</v>
      </c>
      <c r="L108" s="11">
        <v>32.579000000000001</v>
      </c>
      <c r="M108" s="1"/>
    </row>
    <row r="109" spans="1:13" ht="18" hidden="1" customHeight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18365.327205000001</v>
      </c>
      <c r="F109" s="46">
        <v>8686.1919999999991</v>
      </c>
      <c r="G109" s="45">
        <v>15009</v>
      </c>
      <c r="H109" s="46">
        <v>41173.105000000003</v>
      </c>
      <c r="I109" s="45">
        <v>71123</v>
      </c>
      <c r="J109" s="20">
        <v>160.59299999999999</v>
      </c>
      <c r="K109" s="10">
        <v>94</v>
      </c>
      <c r="L109" s="11">
        <v>40.103999999999999</v>
      </c>
      <c r="M109" s="1"/>
    </row>
    <row r="110" spans="1:13" ht="18" hidden="1" customHeight="1">
      <c r="A110" s="14">
        <v>4</v>
      </c>
      <c r="B110" s="25">
        <v>271</v>
      </c>
      <c r="C110" s="46">
        <v>271</v>
      </c>
      <c r="D110" s="46">
        <v>13681.436213999999</v>
      </c>
      <c r="E110" s="45">
        <v>23014.400685000001</v>
      </c>
      <c r="F110" s="46">
        <v>12009.537</v>
      </c>
      <c r="G110" s="45">
        <v>20230</v>
      </c>
      <c r="H110" s="46">
        <v>38763.769999999997</v>
      </c>
      <c r="I110" s="45">
        <v>65266</v>
      </c>
      <c r="J110" s="20">
        <v>131.97120000000001</v>
      </c>
      <c r="K110" s="10">
        <v>113.6</v>
      </c>
      <c r="L110" s="11">
        <v>37.152000000000001</v>
      </c>
      <c r="M110" s="1"/>
    </row>
    <row r="111" spans="1:13" ht="18" hidden="1" customHeight="1">
      <c r="A111" s="23">
        <v>5</v>
      </c>
      <c r="B111" s="25">
        <v>277</v>
      </c>
      <c r="C111" s="46">
        <v>277</v>
      </c>
      <c r="D111" s="46">
        <v>9653.6310040000008</v>
      </c>
      <c r="E111" s="45">
        <v>15696.171976</v>
      </c>
      <c r="F111" s="46">
        <v>19788.962</v>
      </c>
      <c r="G111" s="45">
        <v>32146</v>
      </c>
      <c r="H111" s="46">
        <v>44025.074000000001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hidden="1" customHeight="1">
      <c r="A112" s="14">
        <v>6</v>
      </c>
      <c r="B112" s="25">
        <v>277</v>
      </c>
      <c r="C112" s="46">
        <v>277</v>
      </c>
      <c r="D112" s="46">
        <v>7472.5799459999998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58.383000000000003</v>
      </c>
      <c r="L112" s="11">
        <v>26.295999999999999</v>
      </c>
      <c r="M112" s="1"/>
    </row>
    <row r="113" spans="1:13" ht="18" hidden="1" customHeight="1">
      <c r="A113" s="14">
        <v>7</v>
      </c>
      <c r="B113" s="25">
        <v>280</v>
      </c>
      <c r="C113" s="46">
        <v>280</v>
      </c>
      <c r="D113" s="46">
        <v>6401.8088170000001</v>
      </c>
      <c r="E113" s="45">
        <v>10223.076578</v>
      </c>
      <c r="F113" s="46">
        <v>21423.008000000002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hidden="1" customHeight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9949.5669109999999</v>
      </c>
      <c r="F114" s="46">
        <v>20904.122218690001</v>
      </c>
      <c r="G114" s="45">
        <v>32462.59520478277</v>
      </c>
      <c r="H114" s="46">
        <v>47006.023999999998</v>
      </c>
      <c r="I114" s="45">
        <v>72956.511450344406</v>
      </c>
      <c r="J114" s="20">
        <v>161.587399</v>
      </c>
      <c r="K114" s="10">
        <v>66.793000000000006</v>
      </c>
      <c r="L114" s="11">
        <v>35.880000000000003</v>
      </c>
      <c r="M114" s="1"/>
    </row>
    <row r="115" spans="1:13" ht="18" hidden="1" customHeight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10885.817289000001</v>
      </c>
      <c r="F115" s="46">
        <v>21001.5992396</v>
      </c>
      <c r="G115" s="45">
        <v>31723.168785901136</v>
      </c>
      <c r="H115" s="46">
        <v>54889.16</v>
      </c>
      <c r="I115" s="45">
        <v>82825.257850957903</v>
      </c>
      <c r="J115" s="20">
        <v>135.5040856</v>
      </c>
      <c r="K115" s="10">
        <v>53.268315000000001</v>
      </c>
      <c r="L115" s="11">
        <v>29.242000000000001</v>
      </c>
      <c r="M115" s="1"/>
    </row>
    <row r="116" spans="1:13" ht="18" hidden="1" customHeight="1">
      <c r="A116" s="14">
        <v>10</v>
      </c>
      <c r="B116" s="25">
        <v>286</v>
      </c>
      <c r="C116" s="46">
        <v>286</v>
      </c>
      <c r="D116" s="46">
        <v>10558.618130000001</v>
      </c>
      <c r="E116" s="45">
        <v>15645.55744</v>
      </c>
      <c r="F116" s="46">
        <v>18493.114000000001</v>
      </c>
      <c r="G116" s="45">
        <v>27377</v>
      </c>
      <c r="H116" s="46">
        <v>58443.677000000003</v>
      </c>
      <c r="I116" s="45">
        <v>86531</v>
      </c>
      <c r="J116" s="20">
        <v>186.83044279999999</v>
      </c>
      <c r="K116" s="10">
        <v>136.66200000000001</v>
      </c>
      <c r="L116" s="11">
        <v>19.3</v>
      </c>
      <c r="M116" s="1"/>
    </row>
    <row r="117" spans="1:13" ht="18" hidden="1" customHeight="1">
      <c r="A117" s="14">
        <v>11</v>
      </c>
      <c r="B117" s="25">
        <v>287</v>
      </c>
      <c r="C117" s="46">
        <v>287</v>
      </c>
      <c r="D117" s="46">
        <v>9497.2820429999992</v>
      </c>
      <c r="E117" s="45">
        <v>13927.419085</v>
      </c>
      <c r="F117" s="46">
        <v>18237.016761370003</v>
      </c>
      <c r="G117" s="45">
        <v>26737.106236694322</v>
      </c>
      <c r="H117" s="46">
        <v>58386.065999999999</v>
      </c>
      <c r="I117" s="45">
        <v>85578.440917820917</v>
      </c>
      <c r="J117" s="20">
        <v>181.60803870000001</v>
      </c>
      <c r="K117" s="10">
        <v>161.183246</v>
      </c>
      <c r="L117" s="11">
        <v>49.779000000000003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7773.8674959999998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hidden="1" customHeight="1">
      <c r="A119" s="14" t="s">
        <v>50</v>
      </c>
      <c r="B119" s="26">
        <v>284</v>
      </c>
      <c r="C119" s="46">
        <v>286</v>
      </c>
      <c r="D119" s="46">
        <v>7763.105767</v>
      </c>
      <c r="E119" s="45">
        <v>11597.408933000001</v>
      </c>
      <c r="F119" s="46">
        <v>6853.9</v>
      </c>
      <c r="G119" s="45">
        <v>10230</v>
      </c>
      <c r="H119" s="46">
        <v>67032.899999999994</v>
      </c>
      <c r="I119" s="45">
        <v>100041</v>
      </c>
      <c r="J119" s="20">
        <v>93.1</v>
      </c>
      <c r="K119" s="10">
        <v>33</v>
      </c>
      <c r="L119" s="11">
        <v>20.100000000000001</v>
      </c>
      <c r="M119" s="1"/>
    </row>
    <row r="120" spans="1:13" ht="18" hidden="1" customHeight="1">
      <c r="A120" s="23">
        <v>2</v>
      </c>
      <c r="B120" s="25">
        <v>284</v>
      </c>
      <c r="C120" s="46">
        <v>286</v>
      </c>
      <c r="D120" s="46">
        <v>6372.0712080000003</v>
      </c>
      <c r="E120" s="45">
        <v>8518.2528999999995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36.700000000000003</v>
      </c>
      <c r="L120" s="11">
        <f>4.33+15.225</f>
        <v>19.555</v>
      </c>
      <c r="M120" s="1"/>
    </row>
    <row r="121" spans="1:13" ht="18" hidden="1" customHeight="1">
      <c r="A121" s="23">
        <v>3</v>
      </c>
      <c r="B121" s="25">
        <v>283</v>
      </c>
      <c r="C121" s="46">
        <v>283</v>
      </c>
      <c r="D121" s="46">
        <v>3975.4753489999998</v>
      </c>
      <c r="E121" s="45">
        <v>4092.2400029999999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5.1910000000000007</v>
      </c>
      <c r="M121" s="1"/>
    </row>
    <row r="122" spans="1:13" ht="13.9" hidden="1" customHeight="1">
      <c r="A122" s="14">
        <v>4</v>
      </c>
      <c r="B122" s="25">
        <v>283</v>
      </c>
      <c r="C122" s="46">
        <v>283</v>
      </c>
      <c r="D122" s="46">
        <v>8747.0636549999999</v>
      </c>
      <c r="E122" s="45">
        <v>7276.8663779999997</v>
      </c>
      <c r="F122" s="46">
        <v>1577.9290000000001</v>
      </c>
      <c r="G122" s="45">
        <v>1305</v>
      </c>
      <c r="H122" s="46">
        <v>56695.074000000001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9" hidden="1" customHeight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11311.935600000001</v>
      </c>
      <c r="F123" s="46">
        <v>3250.9479999999999</v>
      </c>
      <c r="G123" s="45">
        <v>2875</v>
      </c>
      <c r="H123" s="46">
        <v>63816.819000000003</v>
      </c>
      <c r="I123" s="45">
        <v>56414</v>
      </c>
      <c r="J123" s="20">
        <v>17.109000000000002</v>
      </c>
      <c r="K123" s="10">
        <v>27.495000000000001</v>
      </c>
      <c r="L123" s="11">
        <f>3.144+1.765</f>
        <v>4.9089999999999998</v>
      </c>
      <c r="M123" s="1"/>
    </row>
    <row r="124" spans="1:13" ht="13.9" hidden="1" customHeight="1">
      <c r="A124" s="14">
        <v>6</v>
      </c>
      <c r="B124" s="25">
        <v>280</v>
      </c>
      <c r="C124" s="46">
        <v>280</v>
      </c>
      <c r="D124" s="46">
        <v>6802.6874420000004</v>
      </c>
      <c r="E124" s="45">
        <v>5657.0823110000001</v>
      </c>
      <c r="F124" s="46">
        <v>3304.761</v>
      </c>
      <c r="G124" s="45">
        <v>2722</v>
      </c>
      <c r="H124" s="46">
        <v>63992.985000000001</v>
      </c>
      <c r="I124" s="45">
        <v>52662</v>
      </c>
      <c r="J124" s="20">
        <v>37.756127999999997</v>
      </c>
      <c r="K124" s="10">
        <v>30.698474000000001</v>
      </c>
      <c r="L124" s="11">
        <f>3.545+3.654</f>
        <v>7.1989999999999998</v>
      </c>
      <c r="M124" s="1"/>
    </row>
    <row r="125" spans="1:13" ht="15.95" hidden="1" customHeight="1">
      <c r="A125" s="14">
        <v>7</v>
      </c>
      <c r="B125" s="25">
        <v>280</v>
      </c>
      <c r="C125" s="46">
        <v>280</v>
      </c>
      <c r="D125" s="46">
        <v>7135.4637629999997</v>
      </c>
      <c r="E125" s="45">
        <v>5405.7794139999996</v>
      </c>
      <c r="F125" s="46">
        <v>2548.6529999999998</v>
      </c>
      <c r="G125" s="45">
        <v>1936</v>
      </c>
      <c r="H125" s="46">
        <v>74296.815000000002</v>
      </c>
      <c r="I125" s="45">
        <v>56287</v>
      </c>
      <c r="J125" s="20">
        <v>20.551143</v>
      </c>
      <c r="K125" s="10">
        <v>82.485365999999999</v>
      </c>
      <c r="L125" s="11">
        <f>9.548+1.831</f>
        <v>11.379</v>
      </c>
      <c r="M125" s="1"/>
    </row>
    <row r="126" spans="1:13" ht="15.95" hidden="1" customHeight="1">
      <c r="A126" s="14">
        <v>8</v>
      </c>
      <c r="B126" s="25">
        <v>279</v>
      </c>
      <c r="C126" s="46">
        <v>280</v>
      </c>
      <c r="D126" s="46">
        <v>5445.9891960000004</v>
      </c>
      <c r="E126" s="45">
        <v>3890.4114319999999</v>
      </c>
      <c r="F126" s="46">
        <v>3094.7150000000001</v>
      </c>
      <c r="G126" s="45">
        <v>2214</v>
      </c>
      <c r="H126" s="46">
        <v>58982.14</v>
      </c>
      <c r="I126" s="45">
        <v>42274</v>
      </c>
      <c r="J126" s="20">
        <v>28.508680999999999</v>
      </c>
      <c r="K126" s="10">
        <v>86.348044999999999</v>
      </c>
      <c r="L126" s="11">
        <f>9.879+2.291</f>
        <v>12.17</v>
      </c>
      <c r="M126" s="1"/>
    </row>
    <row r="127" spans="1:13" ht="15.95" hidden="1" customHeight="1">
      <c r="A127" s="14">
        <v>9</v>
      </c>
      <c r="B127" s="25">
        <v>279</v>
      </c>
      <c r="C127" s="46">
        <v>279</v>
      </c>
      <c r="D127" s="46">
        <v>3580.1228150000002</v>
      </c>
      <c r="E127" s="45">
        <v>2440.8289540000001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15.666130000000001</v>
      </c>
      <c r="K127" s="10">
        <v>146.922526</v>
      </c>
      <c r="L127" s="11">
        <f>16.062+1.156</f>
        <v>17.218</v>
      </c>
      <c r="M127" s="1"/>
    </row>
    <row r="128" spans="1:13" ht="15.95" hidden="1" customHeight="1">
      <c r="A128" s="14">
        <v>10</v>
      </c>
      <c r="B128" s="25">
        <v>280</v>
      </c>
      <c r="C128" s="46">
        <v>280</v>
      </c>
      <c r="D128" s="46">
        <v>7988.7577199999996</v>
      </c>
      <c r="E128" s="45">
        <v>4991.1305700000003</v>
      </c>
      <c r="F128" s="46">
        <v>3415.5070000000001</v>
      </c>
      <c r="G128" s="45">
        <v>2136</v>
      </c>
      <c r="H128" s="46">
        <v>50800.177000000003</v>
      </c>
      <c r="I128" s="45">
        <v>31780</v>
      </c>
      <c r="J128" s="20">
        <v>104.824395</v>
      </c>
      <c r="K128" s="10">
        <v>95.227463</v>
      </c>
      <c r="L128" s="11">
        <f>10.435+7.101</f>
        <v>17.536000000000001</v>
      </c>
      <c r="M128" s="1"/>
    </row>
    <row r="129" spans="1:13" ht="15.95" hidden="1" customHeight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8489.7902780000004</v>
      </c>
      <c r="F129" s="46">
        <v>4475.66</v>
      </c>
      <c r="G129" s="45">
        <v>2951</v>
      </c>
      <c r="H129" s="46">
        <v>47119.063999999998</v>
      </c>
      <c r="I129" s="45">
        <v>31164</v>
      </c>
      <c r="J129" s="20">
        <v>24.204820999999999</v>
      </c>
      <c r="K129" s="10">
        <v>85.731649000000004</v>
      </c>
      <c r="L129" s="11">
        <f>9.614+1.79</f>
        <v>11.404</v>
      </c>
      <c r="M129" s="1"/>
    </row>
    <row r="130" spans="1:13" ht="15.95" customHeight="1">
      <c r="A130" s="14">
        <v>2001</v>
      </c>
      <c r="B130" s="165">
        <v>278</v>
      </c>
      <c r="C130" s="47">
        <v>279</v>
      </c>
      <c r="D130" s="166">
        <v>9712.5858050000006</v>
      </c>
      <c r="E130" s="45">
        <v>6728.2220450000004</v>
      </c>
      <c r="F130" s="46">
        <v>3677.038</v>
      </c>
      <c r="G130" s="45">
        <v>2544</v>
      </c>
      <c r="H130" s="46">
        <v>36994.434000000001</v>
      </c>
      <c r="I130" s="45">
        <v>25579</v>
      </c>
      <c r="J130" s="20">
        <v>28.774073999999999</v>
      </c>
      <c r="K130" s="10">
        <v>67.631608999999997</v>
      </c>
      <c r="L130" s="45">
        <f>7.642+2.226</f>
        <v>9.8680000000000003</v>
      </c>
      <c r="M130" s="65"/>
    </row>
    <row r="131" spans="1:13" ht="15.75" hidden="1" customHeight="1">
      <c r="A131" s="14" t="s">
        <v>51</v>
      </c>
      <c r="B131" s="25">
        <v>278</v>
      </c>
      <c r="C131" s="46">
        <v>277</v>
      </c>
      <c r="D131" s="46">
        <v>11484.731511</v>
      </c>
      <c r="E131" s="45">
        <v>8415.3776930000004</v>
      </c>
      <c r="F131" s="46">
        <v>4748.2179999999998</v>
      </c>
      <c r="G131" s="45">
        <v>3482</v>
      </c>
      <c r="H131" s="46">
        <v>42304.84</v>
      </c>
      <c r="I131" s="45">
        <v>31129</v>
      </c>
      <c r="J131" s="20">
        <v>14.120100000000001</v>
      </c>
      <c r="K131" s="10">
        <v>86.828400000000002</v>
      </c>
      <c r="L131" s="11">
        <f>9.591+1.136</f>
        <v>10.726999999999999</v>
      </c>
      <c r="M131" s="1"/>
    </row>
    <row r="132" spans="1:13" ht="15.75" hidden="1" customHeight="1">
      <c r="A132" s="14">
        <v>2</v>
      </c>
      <c r="B132" s="25">
        <v>280</v>
      </c>
      <c r="C132" s="46">
        <v>279</v>
      </c>
      <c r="D132" s="46">
        <v>5878.0273870000001</v>
      </c>
      <c r="E132" s="45">
        <v>4375.254124</v>
      </c>
      <c r="F132" s="46">
        <v>3824.326</v>
      </c>
      <c r="G132" s="45">
        <v>2833</v>
      </c>
      <c r="H132" s="46">
        <v>33598.040999999997</v>
      </c>
      <c r="I132" s="45">
        <v>24844</v>
      </c>
      <c r="J132" s="20">
        <v>19.16</v>
      </c>
      <c r="K132" s="10">
        <v>70.851200000000006</v>
      </c>
      <c r="L132" s="11">
        <f>7.405+1.483</f>
        <v>8.8879999999999999</v>
      </c>
      <c r="M132" s="65"/>
    </row>
    <row r="133" spans="1:13" ht="15.75" hidden="1" customHeight="1">
      <c r="A133" s="14">
        <v>3</v>
      </c>
      <c r="B133" s="25">
        <v>280</v>
      </c>
      <c r="C133" s="46">
        <v>280</v>
      </c>
      <c r="D133" s="46">
        <v>7920.5606799999996</v>
      </c>
      <c r="E133" s="45">
        <v>5879.2051719999999</v>
      </c>
      <c r="F133" s="46">
        <v>5620.3739999999998</v>
      </c>
      <c r="G133" s="45">
        <v>4162</v>
      </c>
      <c r="H133" s="46">
        <v>36881.972000000002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hidden="1" customHeight="1">
      <c r="A134" s="14">
        <v>4</v>
      </c>
      <c r="B134" s="25">
        <v>279</v>
      </c>
      <c r="C134" s="46">
        <v>279</v>
      </c>
      <c r="D134" s="46">
        <v>8719.5227130000003</v>
      </c>
      <c r="E134" s="45">
        <v>6668.8041130000001</v>
      </c>
      <c r="F134" s="46">
        <v>9237</v>
      </c>
      <c r="G134" s="45">
        <v>7040</v>
      </c>
      <c r="H134" s="46">
        <v>38701.235000000001</v>
      </c>
      <c r="I134" s="45">
        <v>29463</v>
      </c>
      <c r="J134" s="20">
        <v>50.26</v>
      </c>
      <c r="K134" s="10">
        <v>76.3</v>
      </c>
      <c r="L134" s="11">
        <f>7.861+3.948</f>
        <v>11.808999999999999</v>
      </c>
      <c r="M134" s="65"/>
    </row>
    <row r="135" spans="1:13" ht="15.75" hidden="1" customHeight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4002.2851569999998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9.7609999999999992</v>
      </c>
      <c r="M135" s="65"/>
    </row>
    <row r="136" spans="1:13" ht="15.75" hidden="1" customHeight="1">
      <c r="A136" s="14">
        <v>6</v>
      </c>
      <c r="B136" s="25">
        <v>276</v>
      </c>
      <c r="C136" s="46">
        <v>276</v>
      </c>
      <c r="D136" s="46">
        <v>4227.1769000000004</v>
      </c>
      <c r="E136" s="45">
        <v>2760.703583</v>
      </c>
      <c r="F136" s="46">
        <v>6738</v>
      </c>
      <c r="G136" s="45">
        <v>4410.7902185566218</v>
      </c>
      <c r="H136" s="46">
        <v>63074.737999999998</v>
      </c>
      <c r="I136" s="45">
        <v>41225.163536257576</v>
      </c>
      <c r="J136" s="20">
        <v>13.76</v>
      </c>
      <c r="K136" s="10">
        <v>61.2</v>
      </c>
      <c r="L136" s="11">
        <f>5.897+0.867</f>
        <v>6.7640000000000002</v>
      </c>
      <c r="M136" s="65"/>
    </row>
    <row r="137" spans="1:13" ht="15.75" hidden="1" customHeight="1">
      <c r="A137" s="14">
        <v>7</v>
      </c>
      <c r="B137" s="25">
        <v>276</v>
      </c>
      <c r="C137" s="46">
        <v>276</v>
      </c>
      <c r="D137" s="46">
        <v>9451.2285350000002</v>
      </c>
      <c r="E137" s="45">
        <v>5711.3233190000001</v>
      </c>
      <c r="F137" s="46">
        <v>7533</v>
      </c>
      <c r="G137" s="45">
        <v>4551.8728105220544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17.710999999999999</v>
      </c>
      <c r="M137" s="65"/>
    </row>
    <row r="138" spans="1:13" ht="15.75" hidden="1" customHeight="1">
      <c r="A138" s="14">
        <v>8</v>
      </c>
      <c r="B138" s="25">
        <v>268</v>
      </c>
      <c r="C138" s="46">
        <v>263</v>
      </c>
      <c r="D138" s="46">
        <v>7063.9917869999999</v>
      </c>
      <c r="E138" s="45">
        <v>4324.5235970000003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156.44999999999999</v>
      </c>
      <c r="K138" s="10">
        <v>76.099999999999994</v>
      </c>
      <c r="L138" s="11">
        <f>7.66+8.34</f>
        <v>16</v>
      </c>
      <c r="M138" s="65"/>
    </row>
    <row r="139" spans="1:13" ht="15.75" hidden="1" customHeight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2399.7186390000002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10.885999999999999</v>
      </c>
      <c r="M139" s="65"/>
    </row>
    <row r="140" spans="1:13" ht="15.75" hidden="1" customHeight="1">
      <c r="A140" s="14">
        <v>10</v>
      </c>
      <c r="B140" s="25">
        <v>263</v>
      </c>
      <c r="C140" s="46">
        <v>263</v>
      </c>
      <c r="D140" s="46">
        <v>7859.7756849999996</v>
      </c>
      <c r="E140" s="45">
        <v>4765.0308539999996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18.027999999999999</v>
      </c>
      <c r="M140" s="65"/>
    </row>
    <row r="141" spans="1:13" ht="15.75" hidden="1" customHeight="1">
      <c r="A141" s="14">
        <v>11</v>
      </c>
      <c r="B141" s="25">
        <v>262</v>
      </c>
      <c r="C141" s="46">
        <v>262</v>
      </c>
      <c r="D141" s="46">
        <v>24561.346809999999</v>
      </c>
      <c r="E141" s="45">
        <v>15359.57257</v>
      </c>
      <c r="F141" s="46">
        <v>14201.816999999999</v>
      </c>
      <c r="G141" s="45">
        <v>8850</v>
      </c>
      <c r="H141" s="46">
        <v>84848.474000000002</v>
      </c>
      <c r="I141" s="45">
        <v>53173</v>
      </c>
      <c r="J141" s="20">
        <v>61.7</v>
      </c>
      <c r="K141" s="10">
        <v>44.3</v>
      </c>
      <c r="L141" s="11">
        <f>4.315+3.751</f>
        <v>8.0660000000000007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9640.3289380000006</v>
      </c>
      <c r="E142" s="45">
        <v>6094.5752469999998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hidden="1" customHeight="1">
      <c r="A143" s="14" t="s">
        <v>52</v>
      </c>
      <c r="B143" s="25">
        <v>262</v>
      </c>
      <c r="C143" s="46">
        <v>262</v>
      </c>
      <c r="D143" s="46">
        <v>7562.8386730000002</v>
      </c>
      <c r="E143" s="45">
        <v>4572.4538430000002</v>
      </c>
      <c r="F143" s="46">
        <v>15594.999</v>
      </c>
      <c r="G143" s="45">
        <v>9146</v>
      </c>
      <c r="H143" s="46">
        <v>99128.660999999993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hidden="1" customHeight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4395.0103319999998</v>
      </c>
      <c r="F144" s="46">
        <v>11264.821</v>
      </c>
      <c r="G144" s="45">
        <v>6959</v>
      </c>
      <c r="H144" s="46">
        <v>63655.588000000003</v>
      </c>
      <c r="I144" s="45">
        <v>39296</v>
      </c>
      <c r="J144" s="20">
        <v>75.69</v>
      </c>
      <c r="K144" s="10">
        <v>194.27699999999999</v>
      </c>
      <c r="L144" s="11">
        <f>17+4.056</f>
        <v>21.056000000000001</v>
      </c>
      <c r="M144" s="65"/>
    </row>
    <row r="145" spans="1:14" ht="15.75" hidden="1" customHeight="1">
      <c r="A145" s="14">
        <v>3</v>
      </c>
      <c r="B145" s="25">
        <v>262</v>
      </c>
      <c r="C145" s="46">
        <v>262</v>
      </c>
      <c r="D145" s="46">
        <v>7480.4522930000003</v>
      </c>
      <c r="E145" s="45">
        <v>4519.0918250000004</v>
      </c>
      <c r="F145" s="46">
        <v>16633.900000000001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4" ht="15.75" hidden="1" customHeight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8056.9976809999998</v>
      </c>
      <c r="F146" s="46">
        <v>16211.764999999999</v>
      </c>
      <c r="G146" s="45">
        <v>10025</v>
      </c>
      <c r="H146" s="46">
        <v>78459.27</v>
      </c>
      <c r="I146" s="45">
        <v>48409</v>
      </c>
      <c r="J146" s="20">
        <v>33.781999999999996</v>
      </c>
      <c r="K146" s="10">
        <v>136.51499999999999</v>
      </c>
      <c r="L146" s="11">
        <f>12.927+1.965</f>
        <v>14.891999999999999</v>
      </c>
      <c r="M146" s="65"/>
    </row>
    <row r="147" spans="1:14" ht="15.75" hidden="1" customHeight="1">
      <c r="A147" s="14">
        <v>5</v>
      </c>
      <c r="B147" s="25">
        <v>267</v>
      </c>
      <c r="C147" s="46">
        <v>267</v>
      </c>
      <c r="D147" s="46">
        <v>10877.115062999999</v>
      </c>
      <c r="E147" s="45">
        <v>7380.042751</v>
      </c>
      <c r="F147" s="46">
        <v>16238.781000000001</v>
      </c>
      <c r="G147" s="45">
        <v>10973</v>
      </c>
      <c r="H147" s="46">
        <v>66838.381999999998</v>
      </c>
      <c r="I147" s="45">
        <v>45147</v>
      </c>
      <c r="J147" s="20">
        <v>22.417000000000002</v>
      </c>
      <c r="K147" s="10">
        <v>161.71700000000001</v>
      </c>
      <c r="L147" s="11">
        <f>14.159+1.352</f>
        <v>15.511000000000001</v>
      </c>
      <c r="M147" s="65"/>
    </row>
    <row r="148" spans="1:14" ht="15.75" hidden="1" customHeight="1">
      <c r="A148" s="14">
        <v>6</v>
      </c>
      <c r="B148" s="25">
        <v>265</v>
      </c>
      <c r="C148" s="46">
        <v>265</v>
      </c>
      <c r="D148" s="46">
        <v>7775.2624660000001</v>
      </c>
      <c r="E148" s="45">
        <v>5488.4867039999999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37.799999999999997</v>
      </c>
      <c r="K148" s="10">
        <v>262</v>
      </c>
      <c r="L148" s="11">
        <v>25.2</v>
      </c>
      <c r="M148" s="65"/>
    </row>
    <row r="149" spans="1:14" ht="15.75" hidden="1" customHeight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4279.2809049999996</v>
      </c>
      <c r="F149" s="46">
        <v>19499.95</v>
      </c>
      <c r="G149" s="45">
        <v>13976</v>
      </c>
      <c r="H149" s="46">
        <v>85604.823000000004</v>
      </c>
      <c r="I149" s="45">
        <v>61355</v>
      </c>
      <c r="J149" s="20">
        <v>82.215999999999994</v>
      </c>
      <c r="K149" s="10">
        <v>285.41660000000002</v>
      </c>
      <c r="L149" s="11">
        <f>25.369+5.13</f>
        <v>30.498999999999999</v>
      </c>
      <c r="M149" s="65"/>
    </row>
    <row r="150" spans="1:14" ht="15.75" hidden="1" customHeight="1">
      <c r="A150" s="14">
        <v>8</v>
      </c>
      <c r="B150" s="25">
        <v>263</v>
      </c>
      <c r="C150" s="46">
        <v>263</v>
      </c>
      <c r="D150" s="46">
        <v>9364.9340059999995</v>
      </c>
      <c r="E150" s="45">
        <v>6712.2908520000001</v>
      </c>
      <c r="F150" s="46">
        <v>17688.359</v>
      </c>
      <c r="G150" s="45">
        <v>12677</v>
      </c>
      <c r="H150" s="46">
        <v>76769.137000000002</v>
      </c>
      <c r="I150" s="45">
        <v>55038</v>
      </c>
      <c r="J150" s="20">
        <v>362.06700000000001</v>
      </c>
      <c r="K150" s="10">
        <v>62.411484000000002</v>
      </c>
      <c r="L150" s="11">
        <f>5.398+22.519</f>
        <v>27.916999999999998</v>
      </c>
      <c r="M150" s="65"/>
    </row>
    <row r="151" spans="1:14" ht="15.75" hidden="1" customHeight="1">
      <c r="A151" s="14">
        <v>9</v>
      </c>
      <c r="B151" s="71">
        <v>263</v>
      </c>
      <c r="C151" s="46">
        <v>286</v>
      </c>
      <c r="D151" s="46">
        <v>14882.452117999999</v>
      </c>
      <c r="E151" s="45">
        <v>10886.215923</v>
      </c>
      <c r="F151" s="46">
        <v>18244.183077018501</v>
      </c>
      <c r="G151" s="45">
        <v>13308.649301165899</v>
      </c>
      <c r="H151" s="46">
        <v>91228.055999999997</v>
      </c>
      <c r="I151" s="45">
        <v>66564.710113075867</v>
      </c>
      <c r="J151" s="20">
        <v>236.4410005</v>
      </c>
      <c r="K151" s="10">
        <v>83.810941999999997</v>
      </c>
      <c r="L151" s="11">
        <f>14.152+6.845</f>
        <v>20.997</v>
      </c>
      <c r="M151" s="65"/>
    </row>
    <row r="152" spans="1:14" ht="15.75" hidden="1" customHeight="1">
      <c r="A152" s="14">
        <v>10</v>
      </c>
      <c r="B152" s="43">
        <v>264</v>
      </c>
      <c r="C152" s="46">
        <v>264</v>
      </c>
      <c r="D152" s="46">
        <v>25045.879881000001</v>
      </c>
      <c r="E152" s="45">
        <v>17821.116985000001</v>
      </c>
      <c r="F152" s="46">
        <v>25472</v>
      </c>
      <c r="G152" s="45">
        <v>17902.689637917687</v>
      </c>
      <c r="H152" s="46">
        <v>121312.80499999999</v>
      </c>
      <c r="I152" s="45">
        <v>84985.938378731371</v>
      </c>
      <c r="J152" s="46">
        <v>210</v>
      </c>
      <c r="K152" s="10">
        <v>72</v>
      </c>
      <c r="L152" s="45">
        <f>+ 5.934+12.335</f>
        <v>18.269000000000002</v>
      </c>
      <c r="M152" s="1"/>
    </row>
    <row r="153" spans="1:14" ht="15.75" hidden="1" customHeight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8883.6439009999995</v>
      </c>
      <c r="F153" s="46">
        <v>18760.850917732201</v>
      </c>
      <c r="G153" s="45">
        <v>12762.298828439249</v>
      </c>
      <c r="H153" s="46">
        <v>87810.294999999998</v>
      </c>
      <c r="I153" s="45">
        <v>59728.344068635066</v>
      </c>
      <c r="J153" s="46">
        <v>27.980561000000002</v>
      </c>
      <c r="K153" s="10">
        <v>100.89413399999999</v>
      </c>
      <c r="L153" s="45">
        <f>8.12+1.512</f>
        <v>9.6319999999999997</v>
      </c>
      <c r="M153" s="1"/>
    </row>
    <row r="154" spans="1:14" ht="15.75" customHeight="1">
      <c r="A154" s="14">
        <v>2003</v>
      </c>
      <c r="B154" s="46">
        <v>265</v>
      </c>
      <c r="C154" s="46">
        <v>264</v>
      </c>
      <c r="D154" s="46">
        <v>24494.151604999999</v>
      </c>
      <c r="E154" s="45">
        <v>17170.723759</v>
      </c>
      <c r="F154" s="46">
        <v>24972.242997388501</v>
      </c>
      <c r="G154" s="45">
        <v>17486.300402343481</v>
      </c>
      <c r="H154" s="46">
        <v>121301.43799999999</v>
      </c>
      <c r="I154" s="45">
        <v>85090.085119203359</v>
      </c>
      <c r="J154" s="46">
        <v>186.3</v>
      </c>
      <c r="K154" s="10">
        <v>118.7</v>
      </c>
      <c r="L154" s="45">
        <v>19.003</v>
      </c>
      <c r="M154" s="1"/>
    </row>
    <row r="155" spans="1:14" ht="15.75" hidden="1" customHeight="1">
      <c r="A155" s="14" t="s">
        <v>53</v>
      </c>
      <c r="B155" s="25">
        <v>265</v>
      </c>
      <c r="C155" s="46">
        <v>264</v>
      </c>
      <c r="D155" s="46">
        <v>19905.932605000002</v>
      </c>
      <c r="E155" s="45">
        <v>14802.913855999999</v>
      </c>
      <c r="F155" s="46">
        <v>26572.272791880001</v>
      </c>
      <c r="G155" s="45">
        <v>19813.930968887878</v>
      </c>
      <c r="H155" s="46">
        <v>98924.585000000006</v>
      </c>
      <c r="I155" s="45">
        <v>73830.395122295828</v>
      </c>
      <c r="J155" s="20">
        <v>158.62190150000001</v>
      </c>
      <c r="K155" s="10">
        <v>78.596029999999999</v>
      </c>
      <c r="L155" s="11">
        <v>14.791</v>
      </c>
      <c r="M155" s="1"/>
    </row>
    <row r="156" spans="1:14" ht="15.75" hidden="1" customHeight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23508.944463546399</v>
      </c>
      <c r="G156" s="45">
        <v>17784.3041771479</v>
      </c>
      <c r="H156" s="46">
        <v>95058.422000000006</v>
      </c>
      <c r="I156" s="45">
        <v>71922.102644106213</v>
      </c>
      <c r="J156" s="46">
        <v>277.61722400000002</v>
      </c>
      <c r="K156" s="10">
        <v>163.723748</v>
      </c>
      <c r="L156" s="45">
        <f>12.567+ 16.045</f>
        <v>28.612000000000002</v>
      </c>
      <c r="M156" s="1"/>
    </row>
    <row r="157" spans="1:14" ht="15.75" hidden="1" customHeight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30056.851346303301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4" ht="15.75" hidden="1" customHeight="1">
      <c r="A158" s="14">
        <v>4</v>
      </c>
      <c r="B158" s="25">
        <v>267</v>
      </c>
      <c r="C158" s="46">
        <v>266</v>
      </c>
      <c r="D158" s="46">
        <v>17450.017351999999</v>
      </c>
      <c r="E158" s="45">
        <v>12888.092933</v>
      </c>
      <c r="F158" s="46">
        <v>35023.541831858398</v>
      </c>
      <c r="G158" s="45">
        <v>25799.845421938036</v>
      </c>
      <c r="H158" s="46">
        <v>121592.183</v>
      </c>
      <c r="I158" s="45">
        <v>89670.733730687585</v>
      </c>
      <c r="J158" s="46">
        <v>36</v>
      </c>
      <c r="K158" s="10">
        <v>360</v>
      </c>
      <c r="L158" s="45">
        <v>30</v>
      </c>
    </row>
    <row r="159" spans="1:14" ht="15.75" hidden="1" customHeight="1">
      <c r="A159" s="14">
        <v>5</v>
      </c>
      <c r="B159" s="25">
        <v>269</v>
      </c>
      <c r="C159" s="46">
        <v>268</v>
      </c>
      <c r="D159" s="46">
        <v>13245.101269000001</v>
      </c>
      <c r="E159" s="45">
        <v>8844.8877310000007</v>
      </c>
      <c r="F159" s="46">
        <v>33184.236274106101</v>
      </c>
      <c r="G159" s="45">
        <v>22087.090024816658</v>
      </c>
      <c r="H159" s="46">
        <v>136554.97899999999</v>
      </c>
      <c r="I159" s="45">
        <v>90836.182067887246</v>
      </c>
      <c r="J159" s="46">
        <v>48.923039500000002</v>
      </c>
      <c r="K159" s="10">
        <v>195.55247</v>
      </c>
      <c r="L159" s="45">
        <v>18.533000000000001</v>
      </c>
    </row>
    <row r="160" spans="1:14" ht="16.5" hidden="1" customHeight="1">
      <c r="A160" s="14">
        <v>6</v>
      </c>
      <c r="B160" s="25">
        <v>272</v>
      </c>
      <c r="C160" s="46">
        <v>271</v>
      </c>
      <c r="D160" s="46">
        <v>10526.132868000001</v>
      </c>
      <c r="E160" s="45">
        <v>7080.809002</v>
      </c>
      <c r="F160" s="46">
        <v>26029.455110119401</v>
      </c>
      <c r="G160" s="45">
        <v>17510.755698230423</v>
      </c>
      <c r="H160" s="46">
        <v>133674.94200000001</v>
      </c>
      <c r="I160" s="45">
        <v>89886.975352307287</v>
      </c>
      <c r="J160" s="46">
        <v>24.639050000000001</v>
      </c>
      <c r="K160" s="10">
        <v>268.11690199999998</v>
      </c>
      <c r="L160" s="45">
        <v>22.585000000000001</v>
      </c>
      <c r="N160" s="76"/>
    </row>
    <row r="161" spans="1:14" ht="16.5" hidden="1" customHeight="1">
      <c r="A161" s="14">
        <v>7</v>
      </c>
      <c r="B161" s="25">
        <v>272</v>
      </c>
      <c r="C161" s="46">
        <v>271</v>
      </c>
      <c r="D161" s="46">
        <v>13110.413399999999</v>
      </c>
      <c r="E161" s="45">
        <v>9067.3126900000007</v>
      </c>
      <c r="F161" s="46">
        <v>31082.2034135381</v>
      </c>
      <c r="G161" s="45">
        <v>21496.676466493798</v>
      </c>
      <c r="H161" s="46">
        <v>128179.963</v>
      </c>
      <c r="I161" s="45">
        <v>88610.23109275788</v>
      </c>
      <c r="J161" s="46">
        <v>46.331623</v>
      </c>
      <c r="K161" s="10">
        <v>385.96366799999998</v>
      </c>
      <c r="L161" s="45">
        <v>32.645000000000003</v>
      </c>
      <c r="N161" s="76"/>
    </row>
    <row r="162" spans="1:14" ht="16.5" hidden="1" customHeight="1">
      <c r="A162" s="14">
        <v>8</v>
      </c>
      <c r="B162" s="25">
        <v>272</v>
      </c>
      <c r="C162" s="46">
        <v>271</v>
      </c>
      <c r="D162" s="46">
        <v>12558.110350999999</v>
      </c>
      <c r="E162" s="45">
        <v>8562.9795849999991</v>
      </c>
      <c r="F162" s="46">
        <v>29140.969293209899</v>
      </c>
      <c r="G162" s="45">
        <v>19878.199257458757</v>
      </c>
      <c r="H162" s="46">
        <v>137556.50599999999</v>
      </c>
      <c r="I162" s="45">
        <v>93612.252031601107</v>
      </c>
      <c r="J162" s="46">
        <v>9.2012114999999994</v>
      </c>
      <c r="K162" s="10">
        <v>268.30691200000001</v>
      </c>
      <c r="L162" s="45">
        <f>20.89+0.493</f>
        <v>21.382999999999999</v>
      </c>
      <c r="N162" s="76"/>
    </row>
    <row r="163" spans="1:14" ht="16.5" hidden="1" customHeight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16017.937266999999</v>
      </c>
      <c r="F163" s="46">
        <v>33268.0251708094</v>
      </c>
      <c r="G163" s="45">
        <v>22217.404910558937</v>
      </c>
      <c r="H163" s="46">
        <v>147376.258</v>
      </c>
      <c r="I163" s="45">
        <v>98464.522564340048</v>
      </c>
      <c r="J163" s="20">
        <v>186.12100000000001</v>
      </c>
      <c r="K163" s="10">
        <v>300</v>
      </c>
      <c r="L163" s="11">
        <v>26.4</v>
      </c>
      <c r="N163" s="76"/>
    </row>
    <row r="164" spans="1:14" ht="16.5" hidden="1" customHeight="1">
      <c r="A164" s="14">
        <v>10</v>
      </c>
      <c r="B164" s="25">
        <v>274</v>
      </c>
      <c r="C164" s="46">
        <v>272</v>
      </c>
      <c r="D164" s="46">
        <v>18462.868031000002</v>
      </c>
      <c r="E164" s="45">
        <v>12442.809327000001</v>
      </c>
      <c r="F164" s="46">
        <v>31715.028999999999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15.031000000000001</v>
      </c>
      <c r="N164" s="76"/>
    </row>
    <row r="165" spans="1:14" ht="16.5" hidden="1" customHeight="1">
      <c r="A165" s="14">
        <v>11</v>
      </c>
      <c r="B165" s="25">
        <v>275</v>
      </c>
      <c r="C165" s="46">
        <v>274</v>
      </c>
      <c r="D165" s="46">
        <v>17960.102597000001</v>
      </c>
      <c r="E165" s="45">
        <v>12434.339044</v>
      </c>
      <c r="F165" s="46">
        <v>31635.071952101101</v>
      </c>
      <c r="G165" s="45">
        <v>21964.629627312119</v>
      </c>
      <c r="H165" s="46">
        <v>147663.96900000001</v>
      </c>
      <c r="I165" s="45">
        <v>102446.02357421603</v>
      </c>
      <c r="J165" s="20">
        <v>33.57</v>
      </c>
      <c r="K165" s="10">
        <v>214.643</v>
      </c>
      <c r="L165" s="11">
        <f>15.031+1.647</f>
        <v>16.678000000000001</v>
      </c>
      <c r="N165" s="76"/>
    </row>
    <row r="166" spans="1:14" ht="15.75" customHeight="1">
      <c r="A166" s="23">
        <v>2004</v>
      </c>
      <c r="B166" s="25">
        <v>275</v>
      </c>
      <c r="C166" s="46">
        <v>274</v>
      </c>
      <c r="D166" s="46">
        <v>20895.211156000001</v>
      </c>
      <c r="E166" s="45">
        <v>14980.315785000001</v>
      </c>
      <c r="F166" s="46">
        <v>41453.041219591003</v>
      </c>
      <c r="G166" s="45">
        <v>29799.472383371238</v>
      </c>
      <c r="H166" s="46">
        <v>154462.82999999999</v>
      </c>
      <c r="I166" s="45">
        <v>111142.13090469794</v>
      </c>
      <c r="J166" s="20">
        <v>122.674989</v>
      </c>
      <c r="K166" s="10">
        <v>331.20921600000003</v>
      </c>
      <c r="L166" s="11">
        <v>29.4</v>
      </c>
    </row>
    <row r="167" spans="1:14" ht="15.75" hidden="1" customHeight="1">
      <c r="A167" s="14" t="s">
        <v>54</v>
      </c>
      <c r="B167" s="25">
        <v>276</v>
      </c>
      <c r="C167" s="46">
        <v>275</v>
      </c>
      <c r="D167" s="46">
        <v>23499.205582999999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82314.575992957456</v>
      </c>
      <c r="J167" s="20">
        <v>60.086258999999998</v>
      </c>
      <c r="K167" s="10">
        <v>312.08383300000003</v>
      </c>
      <c r="L167" s="11">
        <v>26</v>
      </c>
    </row>
    <row r="168" spans="1:14" ht="15.95" hidden="1" customHeight="1">
      <c r="A168" s="14">
        <v>2</v>
      </c>
      <c r="B168" s="25">
        <v>276</v>
      </c>
      <c r="C168" s="46">
        <v>275</v>
      </c>
      <c r="D168" s="46">
        <v>24995.845069999999</v>
      </c>
      <c r="E168" s="45">
        <v>19105.973127000001</v>
      </c>
      <c r="F168" s="46">
        <v>46155.084872380001</v>
      </c>
      <c r="G168" s="45">
        <v>35280.73868564373</v>
      </c>
      <c r="H168" s="46">
        <v>128322.845</v>
      </c>
      <c r="I168" s="45">
        <v>98243.940177892175</v>
      </c>
      <c r="J168" s="46">
        <v>57.05</v>
      </c>
      <c r="K168" s="10">
        <v>358.3</v>
      </c>
      <c r="L168" s="45">
        <v>29.3</v>
      </c>
    </row>
    <row r="169" spans="1:14" ht="15.95" hidden="1" customHeight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18372.331701999999</v>
      </c>
      <c r="F169" s="46">
        <v>56204.117345969993</v>
      </c>
      <c r="G169" s="45">
        <v>43160.840164743051</v>
      </c>
      <c r="H169" s="46">
        <v>155025.79800000001</v>
      </c>
      <c r="I169" s="45">
        <v>118591.50180594214</v>
      </c>
      <c r="J169" s="46">
        <v>37.200000000000003</v>
      </c>
      <c r="K169" s="10">
        <v>436.4</v>
      </c>
      <c r="L169" s="45">
        <v>33.200000000000003</v>
      </c>
    </row>
    <row r="170" spans="1:14" ht="15.95" hidden="1" customHeight="1">
      <c r="A170" s="14">
        <v>4</v>
      </c>
      <c r="B170" s="25">
        <v>278</v>
      </c>
      <c r="C170" s="46">
        <v>277</v>
      </c>
      <c r="D170" s="46">
        <v>15485.854499999999</v>
      </c>
      <c r="E170" s="45">
        <v>11438.476076000001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4" ht="15.95" hidden="1" customHeight="1">
      <c r="A171" s="14">
        <v>5</v>
      </c>
      <c r="B171" s="25">
        <v>279</v>
      </c>
      <c r="C171" s="46">
        <v>278</v>
      </c>
      <c r="D171" s="46">
        <v>15062.779285000001</v>
      </c>
      <c r="E171" s="45">
        <v>11067.741386</v>
      </c>
      <c r="F171" s="46">
        <v>45054.228306490004</v>
      </c>
      <c r="G171" s="45">
        <v>33088.489884674498</v>
      </c>
      <c r="H171" s="46">
        <v>176546.41699999999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4" ht="15.95" hidden="1" customHeight="1">
      <c r="A172" s="14">
        <v>6</v>
      </c>
      <c r="B172" s="25">
        <v>278</v>
      </c>
      <c r="C172" s="46">
        <v>278</v>
      </c>
      <c r="D172" s="46">
        <v>17403.857276999999</v>
      </c>
      <c r="E172" s="45">
        <v>12869.946518999999</v>
      </c>
      <c r="F172" s="46">
        <v>40607.685374970002</v>
      </c>
      <c r="G172" s="45">
        <v>30030.244334373347</v>
      </c>
      <c r="H172" s="46">
        <v>171866.28700000001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4" ht="15.95" hidden="1" customHeight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15604.882363000001</v>
      </c>
      <c r="F173" s="46">
        <v>31315.751182279993</v>
      </c>
      <c r="G173" s="45">
        <v>23500.203539864517</v>
      </c>
      <c r="H173" s="46">
        <v>156512.89000000001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4" ht="15.95" hidden="1" customHeight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15432.574463999999</v>
      </c>
      <c r="F174" s="46">
        <v>34158.794340800006</v>
      </c>
      <c r="G174" s="45">
        <v>25587.011079610296</v>
      </c>
      <c r="H174" s="46">
        <v>160309.85699999999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4" ht="15.95" hidden="1" customHeight="1">
      <c r="A175" s="14">
        <v>9</v>
      </c>
      <c r="B175" s="25">
        <v>280</v>
      </c>
      <c r="C175" s="46">
        <v>280</v>
      </c>
      <c r="D175" s="46">
        <v>29976.880710000001</v>
      </c>
      <c r="E175" s="45">
        <v>22492.680225</v>
      </c>
      <c r="F175" s="46">
        <v>41410.740408279999</v>
      </c>
      <c r="G175" s="45">
        <v>31067.048951373719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32.316000000000003</v>
      </c>
    </row>
    <row r="176" spans="1:14" ht="15.95" hidden="1" customHeight="1">
      <c r="A176" s="14">
        <v>10</v>
      </c>
      <c r="B176" s="25">
        <v>281</v>
      </c>
      <c r="C176" s="46">
        <v>280</v>
      </c>
      <c r="D176" s="46">
        <v>23844.036145999999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56</v>
      </c>
      <c r="K176" s="10">
        <v>298.40199999999999</v>
      </c>
      <c r="L176" s="11">
        <v>19.882999999999999</v>
      </c>
    </row>
    <row r="177" spans="1:14" ht="15.95" hidden="1" customHeight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18952.970401999999</v>
      </c>
      <c r="F177" s="46">
        <v>32121.788926410001</v>
      </c>
      <c r="G177" s="45">
        <v>23734.704311088117</v>
      </c>
      <c r="H177" s="46">
        <v>157264.41399999999</v>
      </c>
      <c r="I177" s="45">
        <v>116209.01875631235</v>
      </c>
      <c r="J177" s="20">
        <v>15.27</v>
      </c>
      <c r="K177" s="10">
        <v>280.88299999999998</v>
      </c>
      <c r="L177" s="11">
        <v>19.161000000000001</v>
      </c>
    </row>
    <row r="178" spans="1:14" ht="15.95" customHeight="1">
      <c r="A178" s="23">
        <v>2005</v>
      </c>
      <c r="B178" s="25">
        <v>282</v>
      </c>
      <c r="C178" s="46">
        <v>282</v>
      </c>
      <c r="D178" s="46">
        <v>28670.928352999999</v>
      </c>
      <c r="E178" s="45">
        <v>21318.594087000001</v>
      </c>
      <c r="F178" s="46">
        <v>40966.048039000001</v>
      </c>
      <c r="G178" s="45">
        <v>30461.994485200186</v>
      </c>
      <c r="H178" s="46">
        <v>172956.549</v>
      </c>
      <c r="I178" s="45">
        <v>128648.72817399661</v>
      </c>
      <c r="J178" s="20">
        <v>8.3225099999999994</v>
      </c>
      <c r="K178" s="10">
        <v>269.13055700000001</v>
      </c>
      <c r="L178" s="11">
        <v>16.8</v>
      </c>
    </row>
    <row r="179" spans="1:14" ht="15.75" hidden="1" customHeight="1">
      <c r="A179" s="14" t="s">
        <v>57</v>
      </c>
      <c r="B179" s="25">
        <v>282</v>
      </c>
      <c r="C179" s="46">
        <v>282</v>
      </c>
      <c r="D179" s="46">
        <v>27654.301888999998</v>
      </c>
      <c r="E179" s="45">
        <v>20884.908085999999</v>
      </c>
      <c r="F179" s="46">
        <v>29862.339873829998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273.96453200000002</v>
      </c>
      <c r="L179" s="11">
        <v>15.8</v>
      </c>
    </row>
    <row r="180" spans="1:14" ht="15.95" hidden="1" customHeight="1">
      <c r="A180" s="14">
        <v>2</v>
      </c>
      <c r="B180" s="25">
        <v>283</v>
      </c>
      <c r="C180" s="46">
        <v>283</v>
      </c>
      <c r="D180" s="46">
        <v>33553.230645000003</v>
      </c>
      <c r="E180" s="45">
        <v>25458.313065999999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5.7750000000000004</v>
      </c>
      <c r="K180" s="10">
        <v>293.42200000000003</v>
      </c>
      <c r="L180" s="45">
        <v>16.742999999999999</v>
      </c>
    </row>
    <row r="181" spans="1:14" ht="15.95" hidden="1" customHeight="1">
      <c r="A181" s="14">
        <v>3</v>
      </c>
      <c r="B181" s="25">
        <v>283</v>
      </c>
      <c r="C181" s="46">
        <v>283</v>
      </c>
      <c r="D181" s="46">
        <v>37027.931538999997</v>
      </c>
      <c r="E181" s="45">
        <v>27864.515160999999</v>
      </c>
      <c r="F181" s="46">
        <v>53493.405766000003</v>
      </c>
      <c r="G181" s="45">
        <v>40307.155821366337</v>
      </c>
      <c r="H181" s="46">
        <v>213088.992</v>
      </c>
      <c r="I181" s="45">
        <v>160365.95695578805</v>
      </c>
      <c r="J181" s="46">
        <v>4.9000000000000004</v>
      </c>
      <c r="K181" s="10">
        <v>238.1</v>
      </c>
      <c r="L181" s="45">
        <v>13.5573</v>
      </c>
    </row>
    <row r="182" spans="1:14" ht="15.95" hidden="1" customHeight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21192.685842999999</v>
      </c>
      <c r="F182" s="46">
        <v>40184.251605999998</v>
      </c>
      <c r="G182" s="45">
        <v>30239.837670970661</v>
      </c>
      <c r="H182" s="46">
        <v>211969.52799999999</v>
      </c>
      <c r="I182" s="45">
        <v>159538.44286316831</v>
      </c>
      <c r="J182" s="46">
        <v>10.617000000000001</v>
      </c>
      <c r="K182" s="10">
        <v>358.17899999999997</v>
      </c>
      <c r="L182" s="45">
        <v>18.399999999999999</v>
      </c>
    </row>
    <row r="183" spans="1:14" ht="15.95" hidden="1" customHeight="1">
      <c r="A183" s="14">
        <v>5</v>
      </c>
      <c r="B183" s="25">
        <v>290</v>
      </c>
      <c r="C183" s="46">
        <v>289</v>
      </c>
      <c r="D183" s="46">
        <v>32824.478152999996</v>
      </c>
      <c r="E183" s="45">
        <v>22846.536124999999</v>
      </c>
      <c r="F183" s="46">
        <v>42747.134345999999</v>
      </c>
      <c r="G183" s="45">
        <v>30053.838610825776</v>
      </c>
      <c r="H183" s="46">
        <v>243218.579</v>
      </c>
      <c r="I183" s="45">
        <v>170682.45003457498</v>
      </c>
      <c r="J183" s="46">
        <v>26.286000000000001</v>
      </c>
      <c r="K183" s="10">
        <v>788.67600000000004</v>
      </c>
      <c r="L183" s="45">
        <v>37.075000000000003</v>
      </c>
    </row>
    <row r="184" spans="1:14" ht="15.95" hidden="1" customHeight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19667.783682000001</v>
      </c>
      <c r="F184" s="46">
        <v>33102.939328</v>
      </c>
      <c r="G184" s="45">
        <v>20823.226487848238</v>
      </c>
      <c r="H184" s="46">
        <v>270463.54100000003</v>
      </c>
      <c r="I184" s="45">
        <v>170008.46342147278</v>
      </c>
      <c r="J184" s="46">
        <v>14.939</v>
      </c>
      <c r="K184" s="10">
        <v>295.94299999999998</v>
      </c>
      <c r="L184" s="45">
        <v>15.973000000000001</v>
      </c>
    </row>
    <row r="185" spans="1:14" ht="15.95" hidden="1" customHeight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17.079999999999998</v>
      </c>
    </row>
    <row r="186" spans="1:14" ht="15.95" hidden="1" customHeight="1">
      <c r="A186" s="14">
        <v>8</v>
      </c>
      <c r="B186" s="25"/>
      <c r="C186" s="46">
        <v>291</v>
      </c>
      <c r="D186" s="46">
        <v>21505.358660000002</v>
      </c>
      <c r="E186" s="45">
        <v>14756.168611999999</v>
      </c>
      <c r="F186" s="46">
        <v>31384.107356</v>
      </c>
      <c r="G186" s="45">
        <v>21539.725629165776</v>
      </c>
      <c r="H186" s="46">
        <v>222488.58799999999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4" ht="15.95" hidden="1" customHeight="1">
      <c r="A187" s="14">
        <v>9</v>
      </c>
      <c r="B187" s="25"/>
      <c r="C187" s="46">
        <v>292</v>
      </c>
      <c r="D187" s="46">
        <v>23391.128949000002</v>
      </c>
      <c r="E187" s="45">
        <v>15879.585832000001</v>
      </c>
      <c r="F187" s="46">
        <v>39034.917545999997</v>
      </c>
      <c r="G187" s="45">
        <v>26491.611234162949</v>
      </c>
      <c r="H187" s="46">
        <v>222932.19399999999</v>
      </c>
      <c r="I187" s="45">
        <v>151251.9072554688</v>
      </c>
      <c r="J187" s="20">
        <v>2.7650000000000001</v>
      </c>
      <c r="K187" s="10">
        <v>413.07799999999997</v>
      </c>
      <c r="L187" s="11">
        <v>21.6</v>
      </c>
    </row>
    <row r="188" spans="1:14" ht="15.95" hidden="1" customHeight="1">
      <c r="A188" s="14">
        <v>10</v>
      </c>
      <c r="B188" s="25"/>
      <c r="C188" s="46">
        <v>291</v>
      </c>
      <c r="D188" s="46">
        <v>23710.766263000001</v>
      </c>
      <c r="E188" s="45">
        <v>16132.511189999999</v>
      </c>
      <c r="F188" s="46">
        <v>32752.237843060004</v>
      </c>
      <c r="G188" s="45">
        <v>22180.861470577718</v>
      </c>
      <c r="H188" s="46">
        <v>213884.93100000001</v>
      </c>
      <c r="I188" s="45">
        <v>145124.80544175484</v>
      </c>
      <c r="J188" s="20">
        <v>49.89</v>
      </c>
      <c r="K188" s="10">
        <v>283.97000000000003</v>
      </c>
      <c r="L188" s="11">
        <v>16.844999999999999</v>
      </c>
    </row>
    <row r="189" spans="1:14" ht="15.95" hidden="1" customHeight="1">
      <c r="A189" s="14">
        <v>11</v>
      </c>
      <c r="B189" s="25"/>
      <c r="C189" s="46">
        <v>290</v>
      </c>
      <c r="D189" s="46">
        <v>23274.834763999999</v>
      </c>
      <c r="E189" s="45">
        <v>16056.832633</v>
      </c>
      <c r="F189" s="46">
        <v>43803.883035999999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95" customHeight="1">
      <c r="A190" s="23">
        <v>2006</v>
      </c>
      <c r="B190" s="25"/>
      <c r="C190" s="46">
        <v>290</v>
      </c>
      <c r="D190" s="46">
        <v>21174.737321000001</v>
      </c>
      <c r="E190" s="45">
        <v>14881.985955</v>
      </c>
      <c r="F190" s="46">
        <v>29369.436884999999</v>
      </c>
      <c r="G190" s="45">
        <v>20596.783113008412</v>
      </c>
      <c r="H190" s="46">
        <v>187116.86799999999</v>
      </c>
      <c r="I190" s="45">
        <v>131429.47518063479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hidden="1" customHeight="1">
      <c r="A191" s="14" t="s">
        <v>58</v>
      </c>
      <c r="B191" s="25">
        <v>282</v>
      </c>
      <c r="C191" s="46">
        <v>289</v>
      </c>
      <c r="D191" s="46">
        <v>27836.925525999999</v>
      </c>
      <c r="E191" s="45">
        <v>19627.618278000002</v>
      </c>
      <c r="F191" s="46">
        <v>39835.447520660004</v>
      </c>
      <c r="G191" s="45">
        <v>28101.683488380429</v>
      </c>
      <c r="H191" s="46">
        <v>191276.533</v>
      </c>
      <c r="I191" s="45">
        <v>134780.08959239951</v>
      </c>
      <c r="J191" s="20">
        <v>64.391000000000005</v>
      </c>
      <c r="K191" s="10">
        <v>385.19499999999999</v>
      </c>
      <c r="L191" s="11">
        <v>21.357999999999997</v>
      </c>
      <c r="M191" s="83"/>
      <c r="N191" s="66"/>
    </row>
    <row r="192" spans="1:14" ht="15.95" hidden="1" customHeight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22738.634586631331</v>
      </c>
      <c r="H192" s="46">
        <v>180767.95600000001</v>
      </c>
      <c r="I192" s="45">
        <v>130099.19266840606</v>
      </c>
      <c r="J192" s="46">
        <v>0.17599999999999999</v>
      </c>
      <c r="K192" s="10">
        <v>280.75</v>
      </c>
      <c r="L192" s="45">
        <v>13.18</v>
      </c>
      <c r="M192" s="83"/>
      <c r="N192" s="66"/>
    </row>
    <row r="193" spans="1:14" ht="15.95" hidden="1" customHeight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20627.541327999999</v>
      </c>
      <c r="F193" s="46">
        <v>36786.930806950004</v>
      </c>
      <c r="G193" s="45">
        <v>26208.882067389619</v>
      </c>
      <c r="H193" s="46">
        <v>220895.64499999999</v>
      </c>
      <c r="I193" s="45">
        <v>157831.52556986627</v>
      </c>
      <c r="J193" s="46">
        <v>18.739999999999998</v>
      </c>
      <c r="K193" s="10">
        <v>412.4</v>
      </c>
      <c r="L193" s="45">
        <v>20.305</v>
      </c>
      <c r="M193" s="83"/>
      <c r="N193" s="66"/>
    </row>
    <row r="194" spans="1:14" ht="15.95" hidden="1" customHeight="1">
      <c r="A194" s="14">
        <v>4</v>
      </c>
      <c r="B194" s="25">
        <v>286</v>
      </c>
      <c r="C194" s="46">
        <v>291</v>
      </c>
      <c r="D194" s="46">
        <v>31382.352825999998</v>
      </c>
      <c r="E194" s="45">
        <v>23211.962618000001</v>
      </c>
      <c r="F194" s="46">
        <v>27579.567240229997</v>
      </c>
      <c r="G194" s="45">
        <v>20426.514169276172</v>
      </c>
      <c r="H194" s="46">
        <v>192973.86199999999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95" hidden="1" customHeight="1">
      <c r="A195" s="14">
        <v>5</v>
      </c>
      <c r="B195" s="25">
        <v>290</v>
      </c>
      <c r="C195" s="46">
        <v>293</v>
      </c>
      <c r="D195" s="46">
        <v>31435.064311999999</v>
      </c>
      <c r="E195" s="45">
        <v>23644.594811999999</v>
      </c>
      <c r="F195" s="46">
        <v>33093.913599029998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95" hidden="1" customHeight="1">
      <c r="A196" s="14">
        <v>6</v>
      </c>
      <c r="B196" s="25">
        <v>291</v>
      </c>
      <c r="C196" s="46">
        <v>295</v>
      </c>
      <c r="D196" s="46">
        <v>22014.016070000001</v>
      </c>
      <c r="E196" s="45">
        <v>16753.435550999999</v>
      </c>
      <c r="F196" s="46">
        <v>32579.210084409995</v>
      </c>
      <c r="G196" s="45">
        <v>24751.289456791921</v>
      </c>
      <c r="H196" s="46">
        <v>209162.39300000001</v>
      </c>
      <c r="I196" s="45">
        <v>159234.6526055907</v>
      </c>
      <c r="J196" s="46">
        <v>195.57</v>
      </c>
      <c r="K196" s="10">
        <v>651.79999999999995</v>
      </c>
      <c r="L196" s="45">
        <v>37.974000000000004</v>
      </c>
      <c r="M196" s="83"/>
      <c r="N196" s="66"/>
    </row>
    <row r="197" spans="1:14" ht="15.95" hidden="1" customHeight="1">
      <c r="A197" s="14">
        <v>7</v>
      </c>
      <c r="B197" s="25">
        <v>292</v>
      </c>
      <c r="C197" s="46">
        <v>295</v>
      </c>
      <c r="D197" s="46">
        <v>45103.019217000001</v>
      </c>
      <c r="E197" s="45">
        <v>35471.185926999999</v>
      </c>
      <c r="F197" s="46">
        <v>33243.336450679999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95" hidden="1" customHeight="1">
      <c r="A198" s="14">
        <v>8</v>
      </c>
      <c r="B198" s="25"/>
      <c r="C198" s="46">
        <v>295</v>
      </c>
      <c r="D198" s="46">
        <v>36130.323582999998</v>
      </c>
      <c r="E198" s="45">
        <v>27532.886932000001</v>
      </c>
      <c r="F198" s="46">
        <v>27358.164665650002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95" hidden="1" customHeight="1">
      <c r="A199" s="14">
        <v>9</v>
      </c>
      <c r="B199" s="25"/>
      <c r="C199" s="46">
        <v>295</v>
      </c>
      <c r="D199" s="46">
        <v>33762.645216999998</v>
      </c>
      <c r="E199" s="45">
        <v>27035.553113000002</v>
      </c>
      <c r="F199" s="46">
        <v>27257.875348189995</v>
      </c>
      <c r="G199" s="45">
        <v>21759.586709256611</v>
      </c>
      <c r="H199" s="46">
        <v>207070.37</v>
      </c>
      <c r="I199" s="45">
        <v>165124.86539723608</v>
      </c>
      <c r="J199" s="20">
        <v>7.4420000000000002</v>
      </c>
      <c r="K199" s="10">
        <v>512.25800000000004</v>
      </c>
      <c r="L199" s="11">
        <v>22.66</v>
      </c>
      <c r="M199" s="83"/>
      <c r="N199" s="66"/>
    </row>
    <row r="200" spans="1:14" ht="15.95" hidden="1" customHeight="1">
      <c r="A200" s="14">
        <v>10</v>
      </c>
      <c r="B200" s="25"/>
      <c r="C200" s="46">
        <v>292</v>
      </c>
      <c r="D200" s="46">
        <v>42802.461354999999</v>
      </c>
      <c r="E200" s="45">
        <v>35856.413463999997</v>
      </c>
      <c r="F200" s="46">
        <v>30152.344414799994</v>
      </c>
      <c r="G200" s="45">
        <v>25226.958269058501</v>
      </c>
      <c r="H200" s="46">
        <v>226295.29500000001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95" hidden="1" customHeight="1">
      <c r="A201" s="14">
        <v>11</v>
      </c>
      <c r="B201" s="25"/>
      <c r="C201" s="46">
        <v>292</v>
      </c>
      <c r="D201" s="46">
        <v>36072.222891999998</v>
      </c>
      <c r="E201" s="45">
        <v>30511.959289999999</v>
      </c>
      <c r="F201" s="46">
        <v>28402.635998000002</v>
      </c>
      <c r="G201" s="45">
        <v>24016.245873472661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95" customHeight="1">
      <c r="A202" s="14">
        <v>2007</v>
      </c>
      <c r="B202" s="25"/>
      <c r="C202" s="46">
        <v>292</v>
      </c>
      <c r="D202" s="46">
        <v>21544.117828999999</v>
      </c>
      <c r="E202" s="45">
        <v>18396.472688999998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5.0069999999999997</v>
      </c>
      <c r="K202" s="10">
        <v>490.43400000000003</v>
      </c>
      <c r="L202" s="11">
        <v>19.173999999999999</v>
      </c>
      <c r="M202" s="83"/>
      <c r="N202" s="66"/>
    </row>
    <row r="203" spans="1:14" ht="15.75" hidden="1" customHeight="1">
      <c r="A203" s="14" t="s">
        <v>59</v>
      </c>
      <c r="B203" s="25">
        <v>282</v>
      </c>
      <c r="C203" s="46">
        <v>292</v>
      </c>
      <c r="D203" s="46">
        <v>34737.772530000002</v>
      </c>
      <c r="E203" s="45">
        <v>29592.974581999999</v>
      </c>
      <c r="F203" s="46">
        <v>35874.523029800002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1258.3810000000001</v>
      </c>
      <c r="L203" s="11">
        <v>44.3</v>
      </c>
      <c r="M203" s="83"/>
      <c r="N203" s="66"/>
    </row>
    <row r="204" spans="1:14" ht="15.75" hidden="1" customHeight="1">
      <c r="A204" s="14">
        <v>2</v>
      </c>
      <c r="B204" s="27">
        <v>283</v>
      </c>
      <c r="C204" s="46">
        <v>292</v>
      </c>
      <c r="D204" s="46">
        <v>32453.914057000002</v>
      </c>
      <c r="E204" s="45">
        <v>27302.052541000001</v>
      </c>
      <c r="F204" s="46">
        <v>32707.394237420001</v>
      </c>
      <c r="G204" s="45">
        <v>27522.470349277879</v>
      </c>
      <c r="H204" s="46">
        <v>219143.783</v>
      </c>
      <c r="I204" s="45">
        <v>184359.2183102968</v>
      </c>
      <c r="J204" s="46">
        <v>2.3199999999999998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29460.532911999999</v>
      </c>
      <c r="E205" s="45">
        <v>23842.215246</v>
      </c>
      <c r="F205" s="46">
        <v>30647.966276700012</v>
      </c>
      <c r="G205" s="45">
        <v>24821.773143646602</v>
      </c>
      <c r="H205" s="46">
        <v>223804.53599999999</v>
      </c>
      <c r="I205" s="45">
        <v>180873.79263119286</v>
      </c>
      <c r="J205" s="46">
        <v>2.5329999999999999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30243.074027999999</v>
      </c>
      <c r="E206" s="45">
        <v>23359.237073</v>
      </c>
      <c r="F206" s="46">
        <v>26187.00198284</v>
      </c>
      <c r="G206" s="45">
        <v>20225.30795320218</v>
      </c>
      <c r="H206" s="46">
        <v>256120.31200000001</v>
      </c>
      <c r="I206" s="45">
        <v>197680.58468676615</v>
      </c>
      <c r="J206" s="46">
        <v>48.323999999999998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26469.100751999998</v>
      </c>
      <c r="E207" s="45">
        <v>21327.689386999999</v>
      </c>
      <c r="F207" s="46">
        <v>20864.883907259995</v>
      </c>
      <c r="G207" s="45">
        <v>16805.716665042939</v>
      </c>
      <c r="H207" s="46">
        <v>255831.60399999999</v>
      </c>
      <c r="I207" s="45">
        <v>205845.76246595359</v>
      </c>
      <c r="J207" s="46">
        <v>11.446</v>
      </c>
      <c r="K207" s="10">
        <v>662.45899999999995</v>
      </c>
      <c r="L207" s="45">
        <v>23.527999999999999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18578.923008999998</v>
      </c>
      <c r="F208" s="46">
        <v>20462.00103069</v>
      </c>
      <c r="G208" s="45">
        <v>16651.265794143528</v>
      </c>
      <c r="H208" s="46">
        <v>212100.26300000001</v>
      </c>
      <c r="I208" s="45">
        <v>172711.72656070135</v>
      </c>
      <c r="J208" s="46">
        <v>30.21</v>
      </c>
      <c r="K208" s="10">
        <v>694.77200000000005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31350.431904000001</v>
      </c>
      <c r="E209" s="45">
        <v>26073.732207000001</v>
      </c>
      <c r="F209" s="46">
        <v>25593.369383409998</v>
      </c>
      <c r="G209" s="45">
        <v>21286.777769116095</v>
      </c>
      <c r="H209" s="46">
        <v>284281.76400000002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20226.137019000002</v>
      </c>
      <c r="F210" s="46">
        <v>26471.135667220002</v>
      </c>
      <c r="G210" s="45">
        <v>22564.973727700664</v>
      </c>
      <c r="H210" s="46">
        <v>230623.50899999999</v>
      </c>
      <c r="I210" s="45">
        <v>196642.4591741717</v>
      </c>
      <c r="J210" s="46">
        <v>25.04</v>
      </c>
      <c r="K210" s="10">
        <v>1530.127</v>
      </c>
      <c r="L210" s="45">
        <v>57.508000000000003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25678.594842277591</v>
      </c>
      <c r="H211" s="46">
        <v>236428.02100000001</v>
      </c>
      <c r="I211" s="45">
        <v>191782.14854301323</v>
      </c>
      <c r="J211" s="20">
        <v>4.8220000000000001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18113.331436119999</v>
      </c>
      <c r="G212" s="45">
        <v>12433.594951133908</v>
      </c>
      <c r="H212" s="46">
        <v>277390.31199999998</v>
      </c>
      <c r="I212" s="45">
        <v>186945.76595718056</v>
      </c>
      <c r="J212" s="20">
        <v>5.86</v>
      </c>
      <c r="K212" s="10">
        <v>435.69</v>
      </c>
      <c r="L212" s="11">
        <v>16.399999999999999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25723.899892000001</v>
      </c>
      <c r="E213" s="45">
        <v>16234.104647</v>
      </c>
      <c r="F213" s="46">
        <v>16414.31045511</v>
      </c>
      <c r="G213" s="45">
        <v>10413.165572501117</v>
      </c>
      <c r="H213" s="46">
        <v>285615.88900000002</v>
      </c>
      <c r="I213" s="45">
        <v>180344.72264494051</v>
      </c>
      <c r="J213" s="20">
        <v>5.51</v>
      </c>
      <c r="K213" s="10">
        <v>606.08100000000002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17363.353417999999</v>
      </c>
      <c r="E214" s="45">
        <v>11250.567574000001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19.661000000000001</v>
      </c>
      <c r="M214" s="20"/>
      <c r="N214" s="10"/>
    </row>
    <row r="215" spans="1:14" ht="16.5" hidden="1" customHeight="1">
      <c r="A215" s="14" t="s">
        <v>60</v>
      </c>
      <c r="B215" s="27">
        <v>282</v>
      </c>
      <c r="C215" s="46">
        <v>283</v>
      </c>
      <c r="D215" s="46">
        <v>24881.261241</v>
      </c>
      <c r="E215" s="45">
        <v>15643.108050000001</v>
      </c>
      <c r="F215" s="46">
        <v>35675.939501189998</v>
      </c>
      <c r="G215" s="45">
        <v>22396.779004606429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34.034999999999997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19758.150267000001</v>
      </c>
      <c r="E216" s="45">
        <v>11948.993323000001</v>
      </c>
      <c r="F216" s="46">
        <v>38903.699145109997</v>
      </c>
      <c r="G216" s="45">
        <v>23546.48391729212</v>
      </c>
      <c r="H216" s="46">
        <v>258506.136</v>
      </c>
      <c r="I216" s="45">
        <v>156231.23522910001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14908.600668999999</v>
      </c>
      <c r="F217" s="46">
        <v>36265.271048230003</v>
      </c>
      <c r="G217" s="45">
        <v>21279.189817140588</v>
      </c>
      <c r="H217" s="46">
        <v>302518.10499999998</v>
      </c>
      <c r="I217" s="45">
        <v>177839.69000221393</v>
      </c>
      <c r="J217" s="20">
        <v>20.54</v>
      </c>
      <c r="K217" s="10">
        <v>819.88</v>
      </c>
      <c r="L217" s="11">
        <v>27.550999999999998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38907.193370000001</v>
      </c>
      <c r="E218" s="45">
        <v>24346.913769999999</v>
      </c>
      <c r="F218" s="46">
        <v>31857.537947110999</v>
      </c>
      <c r="G218" s="45">
        <v>19925.223415945213</v>
      </c>
      <c r="H218" s="46">
        <v>281636.34399999998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48442.296306999997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149859.40418847959</v>
      </c>
      <c r="J219" s="20">
        <v>9.0969999999999995</v>
      </c>
      <c r="K219" s="10">
        <v>119.923</v>
      </c>
      <c r="L219" s="11">
        <v>4.0129999999999999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47099.260522999997</v>
      </c>
      <c r="E220" s="45">
        <v>30633.458202000002</v>
      </c>
      <c r="F220" s="46">
        <v>40095.73396597727</v>
      </c>
      <c r="G220" s="45">
        <v>26044.009765656043</v>
      </c>
      <c r="H220" s="46">
        <v>269141.09899999999</v>
      </c>
      <c r="I220" s="45">
        <v>174940.68979932283</v>
      </c>
      <c r="J220" s="20">
        <v>10.397</v>
      </c>
      <c r="K220" s="10">
        <v>319.84500000000003</v>
      </c>
      <c r="L220" s="11">
        <v>10.547000000000001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44538.970717999997</v>
      </c>
      <c r="E221" s="45">
        <v>29581.017962999998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801.87900000000002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51831.674552999997</v>
      </c>
      <c r="E222" s="45">
        <v>35060.788647000001</v>
      </c>
      <c r="F222" s="46">
        <v>33325.844378216301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39921.783181999999</v>
      </c>
      <c r="E223" s="45">
        <v>26910.195379000001</v>
      </c>
      <c r="F223" s="46">
        <v>34058.967896709873</v>
      </c>
      <c r="G223" s="45">
        <v>22963.863790040639</v>
      </c>
      <c r="H223" s="46">
        <v>213256.69899999999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29</v>
      </c>
      <c r="D224" s="46">
        <v>50753.077782</v>
      </c>
      <c r="E224" s="45">
        <v>34769.272186000002</v>
      </c>
      <c r="F224" s="46">
        <v>35484.644426938597</v>
      </c>
      <c r="G224" s="45">
        <v>24287.109819970039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41539.929636000001</v>
      </c>
      <c r="E225" s="45">
        <v>28096.272577</v>
      </c>
      <c r="F225" s="46">
        <v>27530.181449278691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49584.257616000003</v>
      </c>
      <c r="E226" s="45">
        <v>33122.004024000002</v>
      </c>
      <c r="F226" s="46">
        <v>26736.606147211744</v>
      </c>
      <c r="G226" s="45">
        <v>17872.771883767575</v>
      </c>
      <c r="H226" s="46">
        <v>268908.69199999998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62</v>
      </c>
      <c r="B227" s="27"/>
      <c r="C227" s="46"/>
      <c r="D227" s="46">
        <v>60478.001344999997</v>
      </c>
      <c r="E227" s="45">
        <v>41297.387301000002</v>
      </c>
      <c r="F227" s="46">
        <v>40505.292108239533</v>
      </c>
      <c r="G227" s="45">
        <v>27680.40181463847</v>
      </c>
      <c r="H227" s="46">
        <v>276063.93699999998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57936.927302999997</v>
      </c>
      <c r="E228" s="45">
        <v>38426.687663999997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5.8940000000000001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37454.432013999998</v>
      </c>
      <c r="F229" s="46">
        <v>50127.939271710457</v>
      </c>
      <c r="G229" s="45">
        <v>32831.89657188447</v>
      </c>
      <c r="H229" s="46">
        <v>271238.69699999999</v>
      </c>
      <c r="I229" s="45">
        <v>177705.42063531437</v>
      </c>
      <c r="J229" s="20">
        <v>17.495550000000001</v>
      </c>
      <c r="K229" s="10">
        <v>249.929</v>
      </c>
      <c r="L229" s="11">
        <v>6.9779999999999998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38931.479443999997</v>
      </c>
      <c r="F230" s="46">
        <v>32957.857516000753</v>
      </c>
      <c r="G230" s="45">
        <v>22188.837404994672</v>
      </c>
      <c r="H230" s="46">
        <v>280470.49800000002</v>
      </c>
      <c r="I230" s="45">
        <v>189010.84420183965</v>
      </c>
      <c r="J230" s="20">
        <v>17.265000000000001</v>
      </c>
      <c r="K230" s="10">
        <v>168.875</v>
      </c>
      <c r="L230" s="11">
        <v>4.5620000000000003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53885.419430000002</v>
      </c>
      <c r="E231" s="45">
        <v>35069.445547000003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13.250999999999999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41140.854007000002</v>
      </c>
      <c r="E232" s="45">
        <v>26209.897474000001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40782.684681999999</v>
      </c>
      <c r="E233" s="45">
        <v>26638.598464999999</v>
      </c>
      <c r="F233" s="46">
        <v>36387.638044369298</v>
      </c>
      <c r="G233" s="45">
        <v>23746.933724963004</v>
      </c>
      <c r="H233" s="46">
        <v>283149.35700000002</v>
      </c>
      <c r="I233" s="45">
        <v>184831.44679380409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35336.610777000002</v>
      </c>
      <c r="E234" s="45">
        <v>23538.836836999999</v>
      </c>
      <c r="F234" s="46">
        <v>30568.767392008434</v>
      </c>
      <c r="G234" s="45">
        <v>20361.832856106867</v>
      </c>
      <c r="H234" s="46">
        <v>258441.59099999999</v>
      </c>
      <c r="I234" s="45">
        <v>172154.98621545028</v>
      </c>
      <c r="J234" s="20">
        <v>14</v>
      </c>
      <c r="K234" s="10">
        <v>367</v>
      </c>
      <c r="L234" s="11">
        <v>9.4540000000000006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48288.745341000002</v>
      </c>
      <c r="E235" s="45">
        <v>32616.888683000001</v>
      </c>
      <c r="F235" s="46">
        <v>29843.511287091336</v>
      </c>
      <c r="G235" s="45">
        <v>20132.926707595583</v>
      </c>
      <c r="H235" s="46">
        <v>218618.53899999999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58359.947357999998</v>
      </c>
      <c r="E236" s="45">
        <v>41247.737321000001</v>
      </c>
      <c r="F236" s="46">
        <v>36234.981403655082</v>
      </c>
      <c r="G236" s="45">
        <v>25585.950669509439</v>
      </c>
      <c r="H236" s="46">
        <v>217018.34400000001</v>
      </c>
      <c r="I236" s="45">
        <v>153239.9405178538</v>
      </c>
      <c r="J236" s="20">
        <v>16.899999999999999</v>
      </c>
      <c r="K236" s="10">
        <v>515</v>
      </c>
      <c r="L236" s="11">
        <v>11.986000000000001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51425.090038000002</v>
      </c>
      <c r="E237" s="45">
        <v>35930.761093000001</v>
      </c>
      <c r="F237" s="46">
        <v>28847.402111796069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4" ht="15.75">
      <c r="A238" s="72">
        <v>2010</v>
      </c>
      <c r="B238" s="66"/>
      <c r="C238" s="84"/>
      <c r="D238" s="98">
        <v>73090.897570000001</v>
      </c>
      <c r="E238" s="88">
        <v>48385.144805000004</v>
      </c>
      <c r="F238" s="98">
        <v>44632</v>
      </c>
      <c r="G238" s="88">
        <v>29582</v>
      </c>
      <c r="H238" s="46">
        <v>235986.68599999999</v>
      </c>
      <c r="I238" s="45">
        <v>155655.04717941879</v>
      </c>
      <c r="J238" s="20">
        <v>33.32</v>
      </c>
      <c r="K238" s="90">
        <v>453</v>
      </c>
      <c r="L238" s="88">
        <v>10.116</v>
      </c>
      <c r="M238" s="86"/>
    </row>
    <row r="239" spans="1:14" ht="15.75" hidden="1">
      <c r="A239" s="14" t="s">
        <v>63</v>
      </c>
      <c r="B239" s="66"/>
      <c r="C239" s="84"/>
      <c r="D239" s="98">
        <v>76933.328418999998</v>
      </c>
      <c r="E239" s="88">
        <v>49470.797588000001</v>
      </c>
      <c r="F239" s="98">
        <v>60363.674081159283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17.937999999999999</v>
      </c>
      <c r="M239" s="86"/>
    </row>
    <row r="240" spans="1:14" ht="16.5" hidden="1">
      <c r="A240" s="14">
        <v>2</v>
      </c>
      <c r="B240" s="66"/>
      <c r="C240" s="47"/>
      <c r="D240" s="46">
        <v>69144.733447000006</v>
      </c>
      <c r="E240" s="45">
        <v>43714.346756999999</v>
      </c>
      <c r="F240" s="46">
        <v>50530.480580579257</v>
      </c>
      <c r="G240" s="45">
        <v>31961.261292716554</v>
      </c>
      <c r="H240" s="46">
        <v>251941.58300000001</v>
      </c>
      <c r="I240" s="45">
        <v>159339.26815229238</v>
      </c>
      <c r="J240" s="20">
        <v>21.97</v>
      </c>
      <c r="K240" s="90">
        <v>352.57</v>
      </c>
      <c r="L240" s="88">
        <v>8.0050000000000008</v>
      </c>
      <c r="M240" s="87"/>
    </row>
    <row r="241" spans="1:13" ht="16.5" hidden="1">
      <c r="A241" s="23">
        <v>3</v>
      </c>
      <c r="B241" s="66"/>
      <c r="C241" s="47"/>
      <c r="D241" s="46">
        <v>83332.097821000003</v>
      </c>
      <c r="E241" s="45">
        <v>53000.793066999999</v>
      </c>
      <c r="F241" s="46">
        <v>56590.940341235488</v>
      </c>
      <c r="G241" s="45">
        <v>35963.341051539493</v>
      </c>
      <c r="H241" s="46">
        <v>264538.49200000003</v>
      </c>
      <c r="I241" s="45">
        <v>168364.92596172672</v>
      </c>
      <c r="J241" s="20">
        <v>29.05</v>
      </c>
      <c r="K241" s="90">
        <v>471.27699999999999</v>
      </c>
      <c r="L241" s="88">
        <v>11</v>
      </c>
      <c r="M241" s="87"/>
    </row>
    <row r="242" spans="1:13" ht="16.5" hidden="1">
      <c r="A242" s="23">
        <v>4</v>
      </c>
      <c r="B242" s="66"/>
      <c r="C242" s="47"/>
      <c r="D242" s="46">
        <v>72175.417843000003</v>
      </c>
      <c r="E242" s="45">
        <v>47685.347994000003</v>
      </c>
      <c r="F242" s="46">
        <v>41418.974802008568</v>
      </c>
      <c r="G242" s="45">
        <v>27353.442735435867</v>
      </c>
      <c r="H242" s="46">
        <v>249162.60800000001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6.5" hidden="1">
      <c r="A243" s="23">
        <v>5</v>
      </c>
      <c r="B243" s="66"/>
      <c r="C243" s="47"/>
      <c r="D243" s="46">
        <v>64869.841659999998</v>
      </c>
      <c r="E243" s="45">
        <v>41480.737764999998</v>
      </c>
      <c r="F243" s="46">
        <v>32875.305950889473</v>
      </c>
      <c r="G243" s="45">
        <v>20989.887283702985</v>
      </c>
      <c r="H243" s="46">
        <v>251349.94399999999</v>
      </c>
      <c r="I243" s="45">
        <v>160583.55861248239</v>
      </c>
      <c r="J243" s="20">
        <v>36.71</v>
      </c>
      <c r="K243" s="90">
        <v>373.31299999999999</v>
      </c>
      <c r="L243" s="88">
        <v>8</v>
      </c>
      <c r="M243" s="87"/>
    </row>
    <row r="244" spans="1:13" ht="16.5" hidden="1">
      <c r="A244" s="23">
        <v>6</v>
      </c>
      <c r="B244" s="66"/>
      <c r="C244" s="47"/>
      <c r="D244" s="46">
        <v>50513.691429999999</v>
      </c>
      <c r="E244" s="45">
        <v>31729.122053999999</v>
      </c>
      <c r="F244" s="46">
        <v>34820.210253190933</v>
      </c>
      <c r="G244" s="45">
        <v>21862.642037101989</v>
      </c>
      <c r="H244" s="46">
        <v>217746.16</v>
      </c>
      <c r="I244" s="45">
        <v>136543.71516072293</v>
      </c>
      <c r="J244" s="20">
        <v>63.54</v>
      </c>
      <c r="K244" s="90">
        <v>727.52800000000002</v>
      </c>
      <c r="L244" s="88">
        <v>15.624000000000001</v>
      </c>
      <c r="M244" s="87"/>
    </row>
    <row r="245" spans="1:13" ht="16.5" hidden="1">
      <c r="A245" s="23">
        <v>7</v>
      </c>
      <c r="B245" s="66"/>
      <c r="C245" s="47"/>
      <c r="D245" s="46">
        <v>41907.669103</v>
      </c>
      <c r="E245" s="45">
        <v>25414.820867999999</v>
      </c>
      <c r="F245" s="46">
        <v>35426.106265692586</v>
      </c>
      <c r="G245" s="45">
        <v>21458.5334721297</v>
      </c>
      <c r="H245" s="46">
        <v>201322.17199999999</v>
      </c>
      <c r="I245" s="45">
        <v>122195.02766676308</v>
      </c>
      <c r="J245" s="20">
        <v>174.43</v>
      </c>
      <c r="K245" s="90">
        <v>981.63599999999997</v>
      </c>
      <c r="L245" s="88">
        <v>21.393999999999998</v>
      </c>
      <c r="M245" s="87"/>
    </row>
    <row r="246" spans="1:13" ht="16.5" hidden="1">
      <c r="A246" s="23">
        <v>8</v>
      </c>
      <c r="B246" s="66"/>
      <c r="C246" s="47"/>
      <c r="D246" s="46">
        <v>53617.736625999998</v>
      </c>
      <c r="E246" s="45">
        <v>30690.838529000001</v>
      </c>
      <c r="F246" s="46">
        <v>50034.093395962882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1890.7260000000001</v>
      </c>
      <c r="L246" s="88">
        <v>40.008000000000003</v>
      </c>
      <c r="M246" s="87"/>
    </row>
    <row r="247" spans="1:13" ht="16.5" hidden="1">
      <c r="A247" s="23">
        <v>9</v>
      </c>
      <c r="B247" s="66"/>
      <c r="C247" s="47"/>
      <c r="D247" s="46">
        <v>55987.133873999999</v>
      </c>
      <c r="E247" s="45">
        <v>31241.740426</v>
      </c>
      <c r="F247" s="46">
        <v>36005.331909716318</v>
      </c>
      <c r="G247" s="45">
        <v>20104.507360177337</v>
      </c>
      <c r="H247" s="46">
        <v>196939.49100000001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6.5" hidden="1">
      <c r="A248" s="23">
        <v>10</v>
      </c>
      <c r="B248" s="66"/>
      <c r="C248" s="47"/>
      <c r="D248" s="46">
        <v>50338.560554999996</v>
      </c>
      <c r="E248" s="45">
        <v>27617.520617999999</v>
      </c>
      <c r="F248" s="46">
        <v>28064.983636743149</v>
      </c>
      <c r="G248" s="45">
        <v>15380.858697514523</v>
      </c>
      <c r="H248" s="46">
        <v>179113.095</v>
      </c>
      <c r="I248" s="45">
        <v>98582.633733934257</v>
      </c>
      <c r="J248" s="20">
        <v>240.83</v>
      </c>
      <c r="K248" s="90">
        <v>943.54300000000001</v>
      </c>
      <c r="L248" s="88">
        <v>20.102</v>
      </c>
      <c r="M248" s="87"/>
    </row>
    <row r="249" spans="1:13" ht="16.5" hidden="1">
      <c r="A249" s="23">
        <v>11</v>
      </c>
      <c r="B249" s="66"/>
      <c r="C249" s="47"/>
      <c r="D249" s="46">
        <v>39669.090282999998</v>
      </c>
      <c r="E249" s="45">
        <v>21935.741249999999</v>
      </c>
      <c r="F249" s="46">
        <v>25473.795530924541</v>
      </c>
      <c r="G249" s="45">
        <v>14079.248150739984</v>
      </c>
      <c r="H249" s="46">
        <v>279683.315</v>
      </c>
      <c r="I249" s="45">
        <v>154408.74131629939</v>
      </c>
      <c r="J249" s="20">
        <v>314.64999999999998</v>
      </c>
      <c r="K249" s="90">
        <v>1025.3309999999999</v>
      </c>
      <c r="L249" s="88">
        <v>21.573</v>
      </c>
      <c r="M249" s="87"/>
    </row>
    <row r="250" spans="1:13" ht="15.75">
      <c r="A250" s="15">
        <v>2011</v>
      </c>
      <c r="B250" s="102"/>
      <c r="C250" s="48"/>
      <c r="D250" s="134">
        <v>36848.250574999998</v>
      </c>
      <c r="E250" s="135">
        <v>19868.755385</v>
      </c>
      <c r="F250" s="48">
        <v>26677.910069588244</v>
      </c>
      <c r="G250" s="48">
        <v>14376.290978704552</v>
      </c>
      <c r="H250" s="134">
        <v>362056.62800000003</v>
      </c>
      <c r="I250" s="135">
        <v>194891.57347895889</v>
      </c>
      <c r="J250" s="18">
        <v>342.35199999999998</v>
      </c>
      <c r="K250" s="91">
        <v>1031.473</v>
      </c>
      <c r="L250" s="89">
        <v>21.573</v>
      </c>
    </row>
    <row r="251" spans="1:13" ht="15.75">
      <c r="A251" s="22" t="s">
        <v>69</v>
      </c>
      <c r="B251" s="99"/>
      <c r="C251" s="138"/>
      <c r="D251" s="139">
        <v>47407.774408999998</v>
      </c>
      <c r="E251" s="140">
        <v>25966.133905999999</v>
      </c>
      <c r="F251" s="139">
        <v>25529.420987397698</v>
      </c>
      <c r="G251" s="140">
        <v>13980.737909295332</v>
      </c>
      <c r="H251" s="138">
        <v>334950.24900000001</v>
      </c>
      <c r="I251" s="140">
        <v>183055.16437449827</v>
      </c>
      <c r="J251" s="142">
        <v>199.51400000000001</v>
      </c>
      <c r="K251" s="97">
        <v>772.67899999999997</v>
      </c>
      <c r="L251" s="96">
        <v>16.559999999999999</v>
      </c>
    </row>
    <row r="252" spans="1:13" ht="15.75">
      <c r="A252" s="23">
        <v>2</v>
      </c>
      <c r="B252" s="66"/>
      <c r="C252" s="47"/>
      <c r="D252" s="136">
        <v>57477.793494999998</v>
      </c>
      <c r="E252" s="137">
        <v>32874.546305999997</v>
      </c>
      <c r="F252" s="136">
        <v>36334.849449629997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689.78300000000002</v>
      </c>
      <c r="L252" s="88">
        <v>14.327999999999999</v>
      </c>
    </row>
    <row r="253" spans="1:13" ht="15.75">
      <c r="A253" s="23">
        <v>3</v>
      </c>
      <c r="B253" s="132"/>
      <c r="C253" s="133"/>
      <c r="D253" s="136">
        <v>59977.643945999997</v>
      </c>
      <c r="E253" s="137">
        <v>33676.004009999997</v>
      </c>
      <c r="F253" s="136">
        <v>28251.42454</v>
      </c>
      <c r="G253" s="137">
        <v>15861.429598999999</v>
      </c>
      <c r="H253" s="47">
        <v>312232.52600000001</v>
      </c>
      <c r="I253" s="137">
        <v>175459.46417399999</v>
      </c>
      <c r="J253" s="143">
        <v>157.77600000000001</v>
      </c>
      <c r="K253" s="90">
        <v>957.54100000000005</v>
      </c>
      <c r="L253" s="88">
        <v>19.404</v>
      </c>
    </row>
    <row r="254" spans="1:13" ht="15.75">
      <c r="A254" s="14">
        <v>4</v>
      </c>
      <c r="B254" s="66"/>
      <c r="C254" s="47"/>
      <c r="D254" s="136">
        <v>56442.512842999997</v>
      </c>
      <c r="E254" s="137">
        <v>31772.187437000001</v>
      </c>
      <c r="F254" s="136">
        <v>23186.880351</v>
      </c>
      <c r="G254" s="137">
        <v>13076.782318</v>
      </c>
      <c r="H254" s="136">
        <v>311742.85800000001</v>
      </c>
      <c r="I254" s="137">
        <v>175452.90110399999</v>
      </c>
      <c r="J254" s="143">
        <v>92.233965999999995</v>
      </c>
      <c r="K254" s="90">
        <v>1204.0429999999999</v>
      </c>
      <c r="L254" s="88">
        <v>23.643000000000001</v>
      </c>
    </row>
    <row r="255" spans="1:13" ht="15.75">
      <c r="A255" s="14">
        <v>5</v>
      </c>
      <c r="B255" s="66"/>
      <c r="C255" s="47"/>
      <c r="D255" s="136">
        <v>50254.434476000002</v>
      </c>
      <c r="E255" s="137">
        <v>27930.444985999999</v>
      </c>
      <c r="F255" s="136">
        <v>21591.610236</v>
      </c>
      <c r="G255" s="137">
        <v>12029.563330999999</v>
      </c>
      <c r="H255" s="136">
        <v>339240.26400000002</v>
      </c>
      <c r="I255" s="137">
        <v>188628.71478400001</v>
      </c>
      <c r="J255" s="143">
        <v>95.895183399999993</v>
      </c>
      <c r="K255" s="90">
        <v>2112.4470000000001</v>
      </c>
      <c r="L255" s="88">
        <v>42.46</v>
      </c>
    </row>
    <row r="256" spans="1:13" ht="15.75">
      <c r="A256" s="14">
        <v>6</v>
      </c>
      <c r="B256" s="66"/>
      <c r="C256" s="47"/>
      <c r="D256" s="136">
        <v>47709.088726000002</v>
      </c>
      <c r="E256" s="137">
        <v>26324.921445</v>
      </c>
      <c r="F256" s="136">
        <v>33279.624682000001</v>
      </c>
      <c r="G256" s="137">
        <v>18379.973705</v>
      </c>
      <c r="H256" s="47">
        <v>304898.11700000003</v>
      </c>
      <c r="I256" s="137">
        <v>168164.90415300001</v>
      </c>
      <c r="J256" s="143">
        <v>113.278435</v>
      </c>
      <c r="K256" s="90">
        <v>2026.0119999999999</v>
      </c>
      <c r="L256" s="88">
        <v>40.835000000000001</v>
      </c>
    </row>
    <row r="257" spans="1:12" ht="15.75">
      <c r="A257" s="72">
        <v>7</v>
      </c>
      <c r="B257" s="66"/>
      <c r="C257" s="84"/>
      <c r="D257" s="136">
        <v>44391.033515000003</v>
      </c>
      <c r="E257" s="137">
        <v>24629.504896999999</v>
      </c>
      <c r="F257" s="136">
        <v>38123.027736999997</v>
      </c>
      <c r="G257" s="137">
        <v>21158.23717</v>
      </c>
      <c r="H257" s="84">
        <v>316658.07900000003</v>
      </c>
      <c r="I257" s="137">
        <v>175657.95166200001</v>
      </c>
      <c r="J257" s="143">
        <v>101.72056136</v>
      </c>
      <c r="K257" s="90">
        <v>2184.1309999999999</v>
      </c>
      <c r="L257" s="88">
        <v>43.732999999999997</v>
      </c>
    </row>
    <row r="258" spans="1:12" ht="15.75">
      <c r="A258" s="14">
        <v>8</v>
      </c>
      <c r="B258" s="66"/>
      <c r="C258" s="84"/>
      <c r="D258" s="84">
        <v>38318.681917000002</v>
      </c>
      <c r="E258" s="137">
        <v>21462.146720000001</v>
      </c>
      <c r="F258" s="136">
        <v>29786.307378000001</v>
      </c>
      <c r="G258" s="137">
        <v>16682.417221</v>
      </c>
      <c r="H258" s="84">
        <v>28683.652999999998</v>
      </c>
      <c r="I258" s="137">
        <v>160622.48186999999</v>
      </c>
      <c r="J258" s="143">
        <v>107.2161816</v>
      </c>
      <c r="K258" s="90">
        <v>1447.96</v>
      </c>
      <c r="L258" s="88">
        <v>28.869</v>
      </c>
    </row>
    <row r="259" spans="1:12" ht="15.75">
      <c r="A259" s="72">
        <v>9</v>
      </c>
      <c r="B259" s="66"/>
      <c r="C259" s="84"/>
      <c r="D259" s="136">
        <v>43440.396071000003</v>
      </c>
      <c r="E259" s="137">
        <v>24236.148804</v>
      </c>
      <c r="F259" s="136">
        <v>37218.811271999999</v>
      </c>
      <c r="G259" s="137">
        <v>20758.951452000001</v>
      </c>
      <c r="H259" s="84">
        <v>290160.185</v>
      </c>
      <c r="I259" s="137">
        <v>161835.20923499999</v>
      </c>
      <c r="J259" s="143">
        <v>243.89616164</v>
      </c>
      <c r="K259" s="90">
        <v>1108.51</v>
      </c>
      <c r="L259" s="88">
        <v>22.183</v>
      </c>
    </row>
    <row r="260" spans="1:12" ht="15.75">
      <c r="A260" s="14">
        <v>10</v>
      </c>
      <c r="B260" s="66"/>
      <c r="C260" s="84"/>
      <c r="D260" s="136">
        <v>44775.440491000001</v>
      </c>
      <c r="E260" s="137">
        <v>24968.329567000001</v>
      </c>
      <c r="F260" s="136">
        <v>32487.513266999998</v>
      </c>
      <c r="G260" s="137">
        <v>18111.122972000001</v>
      </c>
      <c r="H260" s="84">
        <v>276536.69400000002</v>
      </c>
      <c r="I260" s="137">
        <v>154230.96495600001</v>
      </c>
      <c r="J260" s="143">
        <v>178.05903562</v>
      </c>
      <c r="K260" s="90">
        <v>1195.81</v>
      </c>
      <c r="L260" s="88">
        <v>22.905999999999999</v>
      </c>
    </row>
    <row r="261" spans="1:12" ht="15.75">
      <c r="A261" s="14">
        <v>11</v>
      </c>
      <c r="B261" s="66"/>
      <c r="C261" s="84"/>
      <c r="D261" s="136">
        <v>68873.351683000001</v>
      </c>
      <c r="E261" s="137">
        <v>38612.212628000001</v>
      </c>
      <c r="F261" s="136">
        <v>34461.488704000003</v>
      </c>
      <c r="G261" s="137">
        <v>19336.252342</v>
      </c>
      <c r="H261" s="84">
        <v>318877.17499999999</v>
      </c>
      <c r="I261" s="137">
        <v>178743.187164</v>
      </c>
      <c r="J261" s="143">
        <v>104.85678444</v>
      </c>
      <c r="K261" s="90">
        <v>912.74</v>
      </c>
      <c r="L261" s="88">
        <v>17.542999999999999</v>
      </c>
    </row>
    <row r="262" spans="1:12" ht="15.75">
      <c r="A262" s="70">
        <v>12</v>
      </c>
      <c r="B262" s="102"/>
      <c r="C262" s="141"/>
      <c r="D262" s="134">
        <v>64258.131409000001</v>
      </c>
      <c r="E262" s="135">
        <v>36153.559712000002</v>
      </c>
      <c r="F262" s="134">
        <v>17116.007759</v>
      </c>
      <c r="G262" s="135">
        <v>9629.3634789999996</v>
      </c>
      <c r="H262" s="141">
        <v>289397.53399999999</v>
      </c>
      <c r="I262" s="135">
        <v>162782.30255399999</v>
      </c>
      <c r="J262" s="144">
        <v>114.11263765</v>
      </c>
      <c r="K262" s="91">
        <v>850.63400000000001</v>
      </c>
      <c r="L262" s="89">
        <v>16.927</v>
      </c>
    </row>
    <row r="263" spans="1:12" ht="15.75">
      <c r="A263" s="146" t="s">
        <v>70</v>
      </c>
      <c r="B263" s="99"/>
      <c r="C263" s="100"/>
      <c r="D263" s="52">
        <v>83890.436747999993</v>
      </c>
      <c r="E263" s="138">
        <v>47639.314511999997</v>
      </c>
      <c r="F263" s="52">
        <v>46875.555336999998</v>
      </c>
      <c r="G263" s="51">
        <v>26608.5422</v>
      </c>
      <c r="H263" s="138">
        <v>284901.82500000001</v>
      </c>
      <c r="I263" s="138">
        <v>161714.74402700001</v>
      </c>
      <c r="J263" s="79">
        <v>73.684416170000006</v>
      </c>
      <c r="K263" s="97">
        <v>1114.5180459999999</v>
      </c>
      <c r="L263" s="96">
        <v>21.486999999999998</v>
      </c>
    </row>
    <row r="264" spans="1:12" ht="15.75">
      <c r="A264" s="72">
        <v>2</v>
      </c>
      <c r="B264" s="66"/>
      <c r="C264" s="84"/>
      <c r="D264" s="46">
        <v>63156.928756000001</v>
      </c>
      <c r="E264" s="47">
        <v>35685.922468999997</v>
      </c>
      <c r="F264" s="46">
        <v>33562.728044000003</v>
      </c>
      <c r="G264" s="45">
        <v>18956.015125999998</v>
      </c>
      <c r="H264" s="47">
        <v>251687.19699999999</v>
      </c>
      <c r="I264" s="47">
        <v>142164.64656299999</v>
      </c>
      <c r="J264" s="20">
        <v>141.49836199999999</v>
      </c>
      <c r="K264" s="90">
        <v>1588.3331760000001</v>
      </c>
      <c r="L264" s="88">
        <v>31.988</v>
      </c>
    </row>
    <row r="265" spans="1:12" ht="15.75">
      <c r="A265" s="72">
        <v>3</v>
      </c>
      <c r="B265" s="66"/>
      <c r="C265" s="84"/>
      <c r="D265" s="20">
        <v>61184.689753999999</v>
      </c>
      <c r="E265" s="47">
        <v>33884.392660999998</v>
      </c>
      <c r="F265" s="46">
        <v>33665.475685999998</v>
      </c>
      <c r="G265" s="45">
        <v>18634.833117999999</v>
      </c>
      <c r="H265" s="10">
        <v>268624.05699999997</v>
      </c>
      <c r="I265" s="47">
        <v>148671.319093</v>
      </c>
      <c r="J265" s="20">
        <v>149.42436900000001</v>
      </c>
      <c r="K265" s="90">
        <v>1184.8450130000001</v>
      </c>
      <c r="L265" s="88">
        <v>24.795000000000002</v>
      </c>
    </row>
    <row r="266" spans="1:12" ht="15.75">
      <c r="A266" s="72">
        <v>4</v>
      </c>
      <c r="B266" s="66"/>
      <c r="C266" s="84"/>
      <c r="D266" s="98">
        <v>61142.005412999999</v>
      </c>
      <c r="E266" s="84">
        <v>34077.589891000003</v>
      </c>
      <c r="F266" s="46">
        <v>38906.314735</v>
      </c>
      <c r="G266" s="45">
        <v>21699.351091</v>
      </c>
      <c r="H266" s="84">
        <v>280720.75799999997</v>
      </c>
      <c r="I266" s="84">
        <v>156429.493051</v>
      </c>
      <c r="J266" s="143">
        <v>335.27203269</v>
      </c>
      <c r="K266" s="90">
        <v>3027.0992692499999</v>
      </c>
      <c r="L266" s="88">
        <v>68.551000000000002</v>
      </c>
    </row>
    <row r="267" spans="1:12" ht="18" customHeight="1">
      <c r="A267" s="72">
        <v>5</v>
      </c>
      <c r="B267" s="132"/>
      <c r="C267" s="145"/>
      <c r="D267" s="98">
        <v>78569.768446999995</v>
      </c>
      <c r="E267" s="84">
        <v>43029.751338000002</v>
      </c>
      <c r="F267" s="46">
        <v>41719.213394999999</v>
      </c>
      <c r="G267" s="45">
        <v>22841.227072000001</v>
      </c>
      <c r="H267" s="84">
        <v>295557.15600000002</v>
      </c>
      <c r="I267" s="84">
        <v>161905.387541</v>
      </c>
      <c r="J267" s="143">
        <v>124.09221579</v>
      </c>
      <c r="K267" s="90">
        <v>2482.6773054199998</v>
      </c>
      <c r="L267" s="88">
        <v>55.915999999999997</v>
      </c>
    </row>
    <row r="268" spans="1:12" ht="18" customHeight="1">
      <c r="A268" s="72">
        <v>6</v>
      </c>
      <c r="B268" s="66"/>
      <c r="C268" s="84"/>
      <c r="D268" s="98">
        <v>77262.126354000007</v>
      </c>
      <c r="E268" s="84">
        <v>40781.731200000002</v>
      </c>
      <c r="F268" s="46">
        <v>40501.481053000003</v>
      </c>
      <c r="G268" s="45">
        <v>21357.612691999999</v>
      </c>
      <c r="H268" s="84">
        <v>281825.15399999998</v>
      </c>
      <c r="I268" s="84">
        <v>148725.313234</v>
      </c>
      <c r="J268" s="143">
        <v>59.11117548</v>
      </c>
      <c r="K268" s="90">
        <v>2162.3662901100001</v>
      </c>
      <c r="L268" s="88">
        <v>51.365000000000002</v>
      </c>
    </row>
    <row r="269" spans="1:12" ht="18" customHeight="1">
      <c r="A269" s="72">
        <v>7</v>
      </c>
      <c r="B269" s="66"/>
      <c r="C269" s="84"/>
      <c r="D269" s="98">
        <v>71857.440340999994</v>
      </c>
      <c r="E269" s="84">
        <v>37236.309271999999</v>
      </c>
      <c r="F269" s="46">
        <v>35050.147339000003</v>
      </c>
      <c r="G269" s="45">
        <v>18147.473400999999</v>
      </c>
      <c r="H269" s="84">
        <v>314548.95899999997</v>
      </c>
      <c r="I269" s="84">
        <v>163080.89556599999</v>
      </c>
      <c r="J269" s="143">
        <v>95.610692099999994</v>
      </c>
      <c r="K269" s="90">
        <v>1601.1396988900001</v>
      </c>
      <c r="L269" s="88">
        <v>40.255000000000003</v>
      </c>
    </row>
    <row r="270" spans="1:12" ht="18" customHeight="1">
      <c r="A270" s="72">
        <v>8</v>
      </c>
      <c r="B270" s="66"/>
      <c r="C270" s="84"/>
      <c r="D270" s="98">
        <v>51926.648547999997</v>
      </c>
      <c r="E270" s="84">
        <v>26422.201358999999</v>
      </c>
      <c r="F270" s="46">
        <v>22580.970307</v>
      </c>
      <c r="G270" s="45">
        <v>11495.558293</v>
      </c>
      <c r="H270" s="84">
        <v>236496.71100000001</v>
      </c>
      <c r="I270" s="84">
        <v>120793.377608</v>
      </c>
      <c r="J270" s="143">
        <v>100.97628</v>
      </c>
      <c r="K270" s="90">
        <v>1034.44520276</v>
      </c>
      <c r="L270" s="88">
        <v>25.047000000000001</v>
      </c>
    </row>
    <row r="271" spans="1:12" ht="18" customHeight="1">
      <c r="A271" s="72">
        <v>9</v>
      </c>
      <c r="B271" s="66"/>
      <c r="C271" s="84"/>
      <c r="D271" s="98">
        <v>73158.428159000003</v>
      </c>
      <c r="E271" s="84">
        <v>36408.417676999998</v>
      </c>
      <c r="F271" s="46">
        <v>40025.457758999997</v>
      </c>
      <c r="G271" s="45">
        <v>19940.97898</v>
      </c>
      <c r="H271" s="84">
        <v>250176.71100000001</v>
      </c>
      <c r="I271" s="84">
        <v>124135.102283</v>
      </c>
      <c r="J271" s="143">
        <v>181.40465</v>
      </c>
      <c r="K271" s="90">
        <v>802.83699661000003</v>
      </c>
      <c r="L271" s="88">
        <v>20.419</v>
      </c>
    </row>
    <row r="272" spans="1:12" ht="18" customHeight="1">
      <c r="A272" s="72">
        <v>10</v>
      </c>
      <c r="B272" s="66"/>
      <c r="C272" s="84"/>
      <c r="D272" s="46">
        <v>56211.764088000004</v>
      </c>
      <c r="E272" s="47">
        <v>28284.488407000001</v>
      </c>
      <c r="F272" s="46">
        <v>25883.490310000001</v>
      </c>
      <c r="G272" s="45">
        <v>13027.130071</v>
      </c>
      <c r="H272" s="84">
        <v>190773.95800000001</v>
      </c>
      <c r="I272" s="84">
        <v>96024.052653000006</v>
      </c>
      <c r="J272" s="143">
        <v>156.470845</v>
      </c>
      <c r="K272" s="90">
        <v>772.19342784000003</v>
      </c>
      <c r="L272" s="88">
        <v>20.081</v>
      </c>
    </row>
    <row r="273" spans="1:12" ht="18" customHeight="1">
      <c r="A273" s="72">
        <v>11</v>
      </c>
      <c r="B273" s="102"/>
      <c r="C273" s="141"/>
      <c r="D273" s="98">
        <v>69848.438806999999</v>
      </c>
      <c r="E273" s="84">
        <v>34513.118881000002</v>
      </c>
      <c r="F273" s="46">
        <v>24289.004454999998</v>
      </c>
      <c r="G273" s="45">
        <v>11999.525987999999</v>
      </c>
      <c r="H273" s="84">
        <v>229492.27600000001</v>
      </c>
      <c r="I273" s="84">
        <v>113506.91957100001</v>
      </c>
      <c r="J273" s="143">
        <v>494.72523000000001</v>
      </c>
      <c r="K273" s="90">
        <v>1091.2347549400001</v>
      </c>
      <c r="L273" s="88">
        <v>32.905999999999999</v>
      </c>
    </row>
    <row r="274" spans="1:12" ht="18" customHeight="1">
      <c r="A274" s="70">
        <v>12</v>
      </c>
      <c r="B274" s="66"/>
      <c r="C274" s="84"/>
      <c r="D274" s="98">
        <v>68649.797741000002</v>
      </c>
      <c r="E274" s="84">
        <v>33309.323217999998</v>
      </c>
      <c r="F274" s="50">
        <v>21162.987593000002</v>
      </c>
      <c r="G274" s="49">
        <v>10259.164263000001</v>
      </c>
      <c r="H274" s="84">
        <v>243842.6</v>
      </c>
      <c r="I274" s="84">
        <v>118331.02431399999</v>
      </c>
      <c r="J274" s="143">
        <v>413.31157000000002</v>
      </c>
      <c r="K274" s="90">
        <v>1488.4197810000001</v>
      </c>
      <c r="L274" s="88">
        <v>42.981000000000002</v>
      </c>
    </row>
    <row r="275" spans="1:12" ht="18" customHeight="1">
      <c r="A275" s="149" t="s">
        <v>74</v>
      </c>
      <c r="B275" s="99"/>
      <c r="C275" s="100"/>
      <c r="D275" s="95">
        <v>76860.180149000007</v>
      </c>
      <c r="E275" s="96">
        <v>34552.568348000001</v>
      </c>
      <c r="F275" s="52">
        <v>26875.526448000001</v>
      </c>
      <c r="G275" s="51">
        <v>12062.494274000001</v>
      </c>
      <c r="H275" s="100">
        <v>246141.56899999999</v>
      </c>
      <c r="I275" s="100">
        <v>110861.55426</v>
      </c>
      <c r="J275" s="79">
        <v>170.03924599999999</v>
      </c>
      <c r="K275" s="97">
        <v>544.25633200000004</v>
      </c>
      <c r="L275" s="96">
        <v>15.497</v>
      </c>
    </row>
    <row r="276" spans="1:12" ht="18" customHeight="1">
      <c r="A276" s="147">
        <v>2</v>
      </c>
      <c r="B276" s="66"/>
      <c r="C276" s="84"/>
      <c r="D276" s="98">
        <v>57599.581867000001</v>
      </c>
      <c r="E276" s="88">
        <v>26063.900616999999</v>
      </c>
      <c r="F276" s="46">
        <v>19303.718024999998</v>
      </c>
      <c r="G276" s="45">
        <v>8733.0480110000008</v>
      </c>
      <c r="H276" s="84">
        <v>206415.47899999999</v>
      </c>
      <c r="I276" s="84">
        <v>93458.295370000007</v>
      </c>
      <c r="J276" s="46">
        <v>67.320026130000002</v>
      </c>
      <c r="K276" s="47">
        <v>414.82504602999995</v>
      </c>
      <c r="L276" s="101">
        <v>10.635999999999999</v>
      </c>
    </row>
    <row r="277" spans="1:12" ht="18" customHeight="1">
      <c r="A277" s="147">
        <v>3</v>
      </c>
      <c r="B277" s="66"/>
      <c r="C277" s="84"/>
      <c r="D277" s="98">
        <v>60725.646260000001</v>
      </c>
      <c r="E277" s="88">
        <v>27482.876816</v>
      </c>
      <c r="F277" s="151">
        <v>25389.15091</v>
      </c>
      <c r="G277" s="101">
        <v>11490.256283000001</v>
      </c>
      <c r="H277" s="90">
        <v>231635.16399999999</v>
      </c>
      <c r="I277" s="90">
        <v>104652.47910300001</v>
      </c>
      <c r="J277" s="46">
        <v>96.351236420000006</v>
      </c>
      <c r="K277" s="47">
        <v>530.98972039</v>
      </c>
      <c r="L277" s="101">
        <v>13.343999999999999</v>
      </c>
    </row>
    <row r="278" spans="1:12" ht="18" customHeight="1">
      <c r="A278" s="147">
        <v>4</v>
      </c>
      <c r="B278" s="66"/>
      <c r="C278" s="84"/>
      <c r="D278" s="151">
        <v>72647.643253000002</v>
      </c>
      <c r="E278" s="101">
        <v>34208.735274999999</v>
      </c>
      <c r="F278" s="151">
        <v>27377.596807000002</v>
      </c>
      <c r="G278" s="101">
        <v>12899.599778</v>
      </c>
      <c r="H278" s="90">
        <v>248355.022</v>
      </c>
      <c r="I278" s="90">
        <v>116946.058225</v>
      </c>
      <c r="J278" s="46">
        <v>72.830616459999987</v>
      </c>
      <c r="K278" s="47">
        <v>461.56036360000002</v>
      </c>
      <c r="L278" s="101">
        <v>11.88</v>
      </c>
    </row>
    <row r="279" spans="1:12" ht="18" customHeight="1">
      <c r="A279" s="147">
        <v>5</v>
      </c>
      <c r="B279" s="66"/>
      <c r="C279" s="84"/>
      <c r="D279" s="151">
        <v>69862.111845000007</v>
      </c>
      <c r="E279" s="101">
        <v>33453.228692999997</v>
      </c>
      <c r="F279" s="151">
        <v>34549.797889000001</v>
      </c>
      <c r="G279" s="101">
        <v>16541.05359</v>
      </c>
      <c r="H279" s="90">
        <v>233574.38200000001</v>
      </c>
      <c r="I279" s="90">
        <v>111863.708232</v>
      </c>
      <c r="J279" s="46">
        <v>57.249236709999998</v>
      </c>
      <c r="K279" s="47">
        <v>662.07634973000006</v>
      </c>
      <c r="L279" s="101">
        <v>16.658000000000001</v>
      </c>
    </row>
    <row r="280" spans="1:12" ht="18" customHeight="1">
      <c r="A280" s="147">
        <v>6</v>
      </c>
      <c r="B280" s="66"/>
      <c r="C280" s="84"/>
      <c r="D280" s="151">
        <v>71771.692322000003</v>
      </c>
      <c r="E280" s="101">
        <v>33973.888508999997</v>
      </c>
      <c r="F280" s="151">
        <v>29451.501863000001</v>
      </c>
      <c r="G280" s="101">
        <v>13933.224297000001</v>
      </c>
      <c r="H280" s="90">
        <v>255736.26800000001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>
      <c r="A281" s="147">
        <v>7</v>
      </c>
      <c r="B281" s="66"/>
      <c r="C281" s="84"/>
      <c r="D281" s="151">
        <v>63567.873197000001</v>
      </c>
      <c r="E281" s="101">
        <v>30021.654407999999</v>
      </c>
      <c r="F281" s="151">
        <v>18116.164875999999</v>
      </c>
      <c r="G281" s="101">
        <v>8563.5142290000003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>
      <c r="A282" s="147">
        <v>8</v>
      </c>
      <c r="B282" s="66"/>
      <c r="C282" s="84"/>
      <c r="D282" s="151">
        <v>73630.723232000004</v>
      </c>
      <c r="E282" s="101">
        <v>34130.59259</v>
      </c>
      <c r="F282" s="151">
        <v>30438.720883999998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>
      <c r="A283" s="147">
        <v>9</v>
      </c>
      <c r="B283" s="102"/>
      <c r="C283" s="141"/>
      <c r="D283" s="151">
        <v>73020.350795999999</v>
      </c>
      <c r="E283" s="101">
        <v>33080.047199000001</v>
      </c>
      <c r="F283" s="151">
        <v>29048.184966000001</v>
      </c>
      <c r="G283" s="101">
        <v>13126.321456</v>
      </c>
      <c r="H283" s="90">
        <v>219182.628</v>
      </c>
      <c r="I283" s="90">
        <v>99347.389838999996</v>
      </c>
      <c r="J283" s="46">
        <v>346</v>
      </c>
      <c r="K283" s="47">
        <v>689</v>
      </c>
      <c r="L283" s="101">
        <v>21</v>
      </c>
    </row>
    <row r="284" spans="1:12" ht="18" customHeight="1">
      <c r="A284" s="147">
        <v>10</v>
      </c>
      <c r="B284" s="66"/>
      <c r="C284" s="84"/>
      <c r="D284" s="151">
        <v>72363.009118000002</v>
      </c>
      <c r="E284" s="101">
        <v>32146.403041000001</v>
      </c>
      <c r="F284" s="151">
        <v>24526.069402000001</v>
      </c>
      <c r="G284" s="101">
        <v>10892.285631000001</v>
      </c>
      <c r="H284" s="90">
        <v>215741.62100000001</v>
      </c>
      <c r="I284" s="90">
        <v>95797.891547000007</v>
      </c>
      <c r="J284" s="46">
        <v>222.14657299999999</v>
      </c>
      <c r="K284" s="47">
        <v>555.419488</v>
      </c>
      <c r="L284" s="101">
        <v>16.785</v>
      </c>
    </row>
    <row r="285" spans="1:12" ht="18" customHeight="1">
      <c r="A285" s="147">
        <v>11</v>
      </c>
      <c r="B285" s="66"/>
      <c r="C285" s="84"/>
      <c r="D285" s="151">
        <v>84369.097703000007</v>
      </c>
      <c r="E285" s="101">
        <v>37808.306284999999</v>
      </c>
      <c r="F285" s="151">
        <v>24789.057043000001</v>
      </c>
      <c r="G285" s="101">
        <v>1111.4136980000001</v>
      </c>
      <c r="H285" s="90">
        <v>224577.177</v>
      </c>
      <c r="I285" s="90">
        <v>100601.21447599999</v>
      </c>
      <c r="J285" s="46">
        <v>378.32123999999999</v>
      </c>
      <c r="K285" s="47">
        <v>2132.4422749999999</v>
      </c>
      <c r="L285" s="101">
        <v>60.978000000000002</v>
      </c>
    </row>
    <row r="286" spans="1:12" ht="18" customHeight="1">
      <c r="A286" s="148">
        <v>12</v>
      </c>
      <c r="B286" s="102"/>
      <c r="C286" s="141"/>
      <c r="D286" s="152">
        <v>96512.898455999995</v>
      </c>
      <c r="E286" s="150">
        <v>42222.910659000001</v>
      </c>
      <c r="F286" s="152">
        <v>30085.268929000002</v>
      </c>
      <c r="G286" s="150">
        <v>13121.568901000001</v>
      </c>
      <c r="H286" s="91">
        <v>264536.52100000001</v>
      </c>
      <c r="I286" s="91">
        <v>115484.56925299999</v>
      </c>
      <c r="J286" s="50">
        <v>75.550955000000002</v>
      </c>
      <c r="K286" s="48">
        <v>909.94835</v>
      </c>
      <c r="L286" s="150">
        <v>24.42</v>
      </c>
    </row>
    <row r="287" spans="1:12" ht="18" customHeight="1">
      <c r="A287" s="146" t="s">
        <v>75</v>
      </c>
      <c r="B287" s="99"/>
      <c r="C287" s="100"/>
      <c r="D287" s="154">
        <v>98409.764561000004</v>
      </c>
      <c r="E287" s="153">
        <v>42261.338936</v>
      </c>
      <c r="F287" s="154">
        <v>33063.905181000002</v>
      </c>
      <c r="G287" s="153">
        <v>14201.414321</v>
      </c>
      <c r="H287" s="154">
        <v>243582.85500000001</v>
      </c>
      <c r="I287" s="153">
        <v>104505.52332399999</v>
      </c>
      <c r="J287" s="52">
        <v>164.21775400000001</v>
      </c>
      <c r="K287" s="138">
        <v>1362.9241959999999</v>
      </c>
      <c r="L287" s="153">
        <v>35.127000000000002</v>
      </c>
    </row>
    <row r="288" spans="1:12" ht="18" customHeight="1">
      <c r="A288" s="72">
        <v>2</v>
      </c>
      <c r="B288" s="66"/>
      <c r="C288" s="84"/>
      <c r="D288" s="151">
        <v>95727.458272000003</v>
      </c>
      <c r="E288" s="101">
        <v>38926.171468</v>
      </c>
      <c r="F288" s="151">
        <v>23934.804583000001</v>
      </c>
      <c r="G288" s="101">
        <v>9730.2898289999994</v>
      </c>
      <c r="H288" s="151">
        <v>238871.611</v>
      </c>
      <c r="I288" s="101">
        <v>97195.584084000002</v>
      </c>
      <c r="J288" s="46">
        <v>61.342452000000002</v>
      </c>
      <c r="K288" s="47">
        <v>1138.6558110000001</v>
      </c>
      <c r="L288" s="101">
        <v>29.157</v>
      </c>
    </row>
    <row r="289" spans="1:14" ht="18" customHeight="1">
      <c r="A289" s="72">
        <v>3</v>
      </c>
      <c r="B289" s="66"/>
      <c r="C289" s="84"/>
      <c r="D289" s="151">
        <v>100994.646238</v>
      </c>
      <c r="E289" s="101">
        <v>39040.711522999998</v>
      </c>
      <c r="F289" s="151">
        <v>24311.877886999999</v>
      </c>
      <c r="G289" s="101">
        <v>9394.2850880000005</v>
      </c>
      <c r="H289" s="151">
        <v>264001.49200000003</v>
      </c>
      <c r="I289" s="101">
        <v>102067.051131</v>
      </c>
      <c r="J289" s="46">
        <v>71.813198</v>
      </c>
      <c r="K289" s="47">
        <v>701.36443599999996</v>
      </c>
      <c r="L289" s="101">
        <v>19.151</v>
      </c>
    </row>
    <row r="290" spans="1:14" ht="18" customHeight="1">
      <c r="A290" s="72">
        <v>4</v>
      </c>
      <c r="B290" s="66"/>
      <c r="C290" s="84"/>
      <c r="D290" s="151">
        <v>88973.479689</v>
      </c>
      <c r="E290" s="101">
        <v>33538.734926999998</v>
      </c>
      <c r="F290" s="98">
        <v>18902.147464000001</v>
      </c>
      <c r="G290" s="88">
        <v>7101.3180650000004</v>
      </c>
      <c r="H290" s="98">
        <v>260626.39300000001</v>
      </c>
      <c r="I290" s="88">
        <v>98404.477677000003</v>
      </c>
      <c r="J290" s="98">
        <v>73.17834409999999</v>
      </c>
      <c r="K290" s="84">
        <v>754.00644961</v>
      </c>
      <c r="L290" s="101">
        <v>20.233409999999999</v>
      </c>
    </row>
    <row r="291" spans="1:14" ht="18" customHeight="1">
      <c r="A291" s="72">
        <v>5</v>
      </c>
      <c r="B291" s="66"/>
      <c r="C291" s="84"/>
      <c r="D291" s="151">
        <v>84658.202080000003</v>
      </c>
      <c r="E291" s="101">
        <v>32050.017380000001</v>
      </c>
      <c r="F291" s="98">
        <v>21517.024329</v>
      </c>
      <c r="G291" s="88">
        <v>8159.0631370000001</v>
      </c>
      <c r="H291" s="98">
        <v>249207.239</v>
      </c>
      <c r="I291" s="88">
        <v>94293.536936999997</v>
      </c>
      <c r="J291" s="98">
        <v>50.663377240000003</v>
      </c>
      <c r="K291" s="84">
        <v>367.22094544999999</v>
      </c>
      <c r="L291" s="101">
        <v>10.050940000000001</v>
      </c>
      <c r="N291" s="158"/>
    </row>
    <row r="292" spans="1:14" ht="18" customHeight="1">
      <c r="A292" s="72">
        <v>6</v>
      </c>
      <c r="B292" s="66"/>
      <c r="C292" s="84"/>
      <c r="D292" s="151">
        <v>87284.308627999999</v>
      </c>
      <c r="E292" s="101">
        <v>32317.412303000001</v>
      </c>
      <c r="F292" s="98">
        <v>21470.185451000001</v>
      </c>
      <c r="G292" s="101">
        <v>7956.9921960000001</v>
      </c>
      <c r="H292" s="98">
        <v>297344.28399999999</v>
      </c>
      <c r="I292" s="101">
        <v>110094.547013</v>
      </c>
      <c r="J292" s="98">
        <v>52.944247320000002</v>
      </c>
      <c r="K292" s="84">
        <v>381.2791077</v>
      </c>
      <c r="L292" s="101">
        <v>10.52473</v>
      </c>
    </row>
    <row r="293" spans="1:14" ht="18" customHeight="1">
      <c r="A293" s="72">
        <v>7</v>
      </c>
      <c r="B293" s="155"/>
      <c r="C293" s="156"/>
      <c r="D293" s="151">
        <v>74524.271418999997</v>
      </c>
      <c r="E293" s="101">
        <v>27627.068445000001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4" ht="18" customHeight="1">
      <c r="A294" s="72">
        <v>8</v>
      </c>
      <c r="B294" s="155"/>
      <c r="C294" s="156"/>
      <c r="D294" s="151">
        <v>66038.811520999996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4" ht="18" customHeight="1">
      <c r="A295" s="72">
        <v>9</v>
      </c>
      <c r="B295" s="155"/>
      <c r="C295" s="156"/>
      <c r="D295" s="151">
        <v>58091.245535000002</v>
      </c>
      <c r="E295" s="101">
        <v>19323.672211000001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4" ht="18" customHeight="1">
      <c r="A296" s="72">
        <v>10</v>
      </c>
      <c r="B296" s="155"/>
      <c r="C296" s="156"/>
      <c r="D296" s="151">
        <v>86866.119151000006</v>
      </c>
      <c r="E296" s="101">
        <v>29733.036838</v>
      </c>
      <c r="F296" s="84">
        <v>22255.016481999999</v>
      </c>
      <c r="G296" s="101">
        <v>7628.0056780000004</v>
      </c>
      <c r="H296" s="84">
        <v>223845.742</v>
      </c>
      <c r="I296" s="101">
        <v>76611.626961999995</v>
      </c>
      <c r="J296" s="84">
        <v>142.25032100000001</v>
      </c>
      <c r="K296" s="84">
        <v>699.73358599999995</v>
      </c>
      <c r="L296" s="101">
        <v>20.027000000000001</v>
      </c>
    </row>
    <row r="297" spans="1:14" ht="18" customHeight="1">
      <c r="A297" s="72">
        <v>11</v>
      </c>
      <c r="B297" s="155"/>
      <c r="C297" s="156"/>
      <c r="D297" s="151">
        <v>94289.820254000006</v>
      </c>
      <c r="E297" s="101">
        <v>32894.812792999997</v>
      </c>
      <c r="F297" s="84">
        <v>22121.767656</v>
      </c>
      <c r="G297" s="101">
        <v>7713.0191249999998</v>
      </c>
      <c r="H297" s="84">
        <v>210935.52900000001</v>
      </c>
      <c r="I297" s="101">
        <v>73532.816464999996</v>
      </c>
      <c r="J297" s="84">
        <v>97.937838999999997</v>
      </c>
      <c r="K297" s="84">
        <v>531.47786399999995</v>
      </c>
      <c r="L297" s="101">
        <v>16.263999999999999</v>
      </c>
    </row>
    <row r="298" spans="1:14" ht="18" customHeight="1">
      <c r="A298" s="148">
        <v>12</v>
      </c>
      <c r="B298" s="102"/>
      <c r="C298" s="141"/>
      <c r="D298" s="152">
        <v>90015.949015999999</v>
      </c>
      <c r="E298" s="150">
        <v>30844.245438999998</v>
      </c>
      <c r="F298" s="152">
        <v>17740.955414</v>
      </c>
      <c r="G298" s="150">
        <v>6080.2742669999998</v>
      </c>
      <c r="H298" s="91">
        <v>209900.59700000001</v>
      </c>
      <c r="I298" s="91">
        <v>71992.803828000004</v>
      </c>
      <c r="J298" s="50">
        <v>50.504019</v>
      </c>
      <c r="K298" s="48">
        <v>767.61303899999996</v>
      </c>
      <c r="L298" s="150">
        <v>22.831</v>
      </c>
    </row>
    <row r="299" spans="1:14" ht="18" customHeight="1">
      <c r="A299" s="149" t="s">
        <v>76</v>
      </c>
      <c r="B299" s="99"/>
      <c r="C299" s="100"/>
      <c r="D299" s="154">
        <v>84253.200870000001</v>
      </c>
      <c r="E299" s="153">
        <v>27992.766936</v>
      </c>
      <c r="F299" s="159">
        <v>32645.794792000001</v>
      </c>
      <c r="G299" s="160">
        <v>10861.405086000001</v>
      </c>
      <c r="H299" s="97">
        <v>185520.82699999999</v>
      </c>
      <c r="I299" s="97">
        <v>61693.136121000003</v>
      </c>
      <c r="J299" s="52">
        <v>48.976554999999998</v>
      </c>
      <c r="K299" s="138">
        <v>312.53646700000002</v>
      </c>
      <c r="L299" s="153">
        <v>9.2986699999999995</v>
      </c>
    </row>
    <row r="300" spans="1:14" ht="18" customHeight="1">
      <c r="A300" s="147">
        <v>2</v>
      </c>
      <c r="B300" s="66"/>
      <c r="C300" s="84"/>
      <c r="D300" s="151">
        <v>95581.224942999994</v>
      </c>
      <c r="E300" s="101">
        <v>32510.842139</v>
      </c>
      <c r="F300" s="161">
        <v>30898.583007000001</v>
      </c>
      <c r="G300" s="162">
        <v>10522.856997999999</v>
      </c>
      <c r="H300" s="90">
        <v>189938.052</v>
      </c>
      <c r="I300" s="90">
        <v>64638.812904999999</v>
      </c>
      <c r="J300" s="46">
        <v>239.94860800000001</v>
      </c>
      <c r="K300" s="47">
        <v>865.04147999999998</v>
      </c>
      <c r="L300" s="101">
        <v>24.397749999999998</v>
      </c>
    </row>
    <row r="301" spans="1:14" ht="18" customHeight="1">
      <c r="A301" s="147">
        <v>3</v>
      </c>
      <c r="B301" s="66"/>
      <c r="C301" s="84"/>
      <c r="D301" s="151">
        <v>108159.342108</v>
      </c>
      <c r="E301" s="101">
        <v>37494.992501000001</v>
      </c>
      <c r="F301" s="161">
        <v>30582.040024000002</v>
      </c>
      <c r="G301" s="162">
        <v>10591.345019</v>
      </c>
      <c r="H301" s="90">
        <v>214411.44699999999</v>
      </c>
      <c r="I301" s="90">
        <v>74337.047833999997</v>
      </c>
      <c r="J301" s="46">
        <v>145.65996000000001</v>
      </c>
      <c r="K301" s="47">
        <v>783.17899799999998</v>
      </c>
      <c r="L301" s="101">
        <v>20.753170000000001</v>
      </c>
    </row>
    <row r="302" spans="1:14" ht="18" customHeight="1">
      <c r="A302" s="147">
        <v>4</v>
      </c>
      <c r="B302" s="66"/>
      <c r="C302" s="84"/>
      <c r="D302" s="151">
        <v>101720.20888599999</v>
      </c>
      <c r="E302" s="101">
        <v>35889.020197999998</v>
      </c>
      <c r="F302" s="161">
        <v>26287.996497</v>
      </c>
      <c r="G302" s="162">
        <v>9278.9297050000005</v>
      </c>
      <c r="H302" s="90">
        <v>189100.89300000001</v>
      </c>
      <c r="I302" s="90">
        <v>66771.101190999994</v>
      </c>
      <c r="J302" s="46">
        <v>161.70791836000001</v>
      </c>
      <c r="K302" s="47">
        <v>457.24388042000004</v>
      </c>
      <c r="L302" s="101">
        <v>12.86126</v>
      </c>
    </row>
    <row r="303" spans="1:14" ht="18" customHeight="1">
      <c r="A303" s="147">
        <v>5</v>
      </c>
      <c r="B303" s="66"/>
      <c r="C303" s="84"/>
      <c r="D303" s="151">
        <v>90475.188859999995</v>
      </c>
      <c r="E303" s="101">
        <v>30883.354520000001</v>
      </c>
      <c r="F303" s="161">
        <v>3152.1818130000001</v>
      </c>
      <c r="G303" s="162">
        <v>10763.813957</v>
      </c>
      <c r="H303" s="90">
        <v>190200</v>
      </c>
      <c r="I303" s="90">
        <v>64860.996615999997</v>
      </c>
      <c r="J303" s="46">
        <v>467.44888792</v>
      </c>
      <c r="K303" s="47">
        <v>709.4213993300001</v>
      </c>
      <c r="L303" s="101">
        <v>21.473099999999999</v>
      </c>
    </row>
    <row r="304" spans="1:14" ht="18" customHeight="1">
      <c r="A304" s="147">
        <v>6</v>
      </c>
      <c r="B304" s="66"/>
      <c r="C304" s="84"/>
      <c r="D304" s="151">
        <v>75190.204496000006</v>
      </c>
      <c r="E304" s="101">
        <v>25808.601155</v>
      </c>
      <c r="F304" s="161">
        <v>32660.533418999999</v>
      </c>
      <c r="G304" s="162">
        <v>11221.614212</v>
      </c>
      <c r="H304" s="90">
        <v>164952.28599999999</v>
      </c>
      <c r="I304" s="90">
        <v>56638.412784</v>
      </c>
      <c r="J304" s="46">
        <v>204.11474946000001</v>
      </c>
      <c r="K304" s="47">
        <v>844.28505889999997</v>
      </c>
      <c r="L304" s="101">
        <v>2.2335989999999999</v>
      </c>
    </row>
    <row r="305" spans="1:12" ht="18" customHeight="1">
      <c r="A305" s="147">
        <v>7</v>
      </c>
      <c r="B305" s="66"/>
      <c r="C305" s="84"/>
      <c r="D305" s="151">
        <v>73664.073934</v>
      </c>
      <c r="E305" s="101">
        <v>24812.052144000001</v>
      </c>
      <c r="F305" s="161">
        <v>27232.899483000001</v>
      </c>
      <c r="G305" s="162">
        <v>9191.495089</v>
      </c>
      <c r="H305" s="90">
        <v>149492.60800000001</v>
      </c>
      <c r="I305" s="90">
        <v>50360.824004000002</v>
      </c>
      <c r="J305" s="46">
        <v>264.48257928999999</v>
      </c>
      <c r="K305" s="47">
        <v>341.34562308999995</v>
      </c>
      <c r="L305" s="101">
        <v>10.058389999999999</v>
      </c>
    </row>
    <row r="306" spans="1:12" ht="18" customHeight="1">
      <c r="A306" s="147">
        <v>8</v>
      </c>
      <c r="B306" s="66"/>
      <c r="C306" s="84"/>
      <c r="D306" s="151">
        <v>75789.465362000003</v>
      </c>
      <c r="E306" s="101">
        <v>25587.724620000001</v>
      </c>
      <c r="F306" s="161">
        <v>23536.477448000001</v>
      </c>
      <c r="G306" s="162">
        <v>7967.0711439999995</v>
      </c>
      <c r="H306" s="90">
        <v>172221.25200000001</v>
      </c>
      <c r="I306" s="90">
        <v>58205.946132999998</v>
      </c>
      <c r="J306" s="46">
        <v>228.11219455</v>
      </c>
      <c r="K306" s="47">
        <v>618.72137021000003</v>
      </c>
      <c r="L306" s="101">
        <v>16.195889999999999</v>
      </c>
    </row>
    <row r="307" spans="1:12" ht="18" customHeight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26980.052287999999</v>
      </c>
      <c r="G307" s="162">
        <v>9108.770853</v>
      </c>
      <c r="H307" s="90">
        <v>127445.524</v>
      </c>
      <c r="I307" s="90">
        <v>4304.6399869999996</v>
      </c>
      <c r="J307" s="46">
        <v>156.91557291999999</v>
      </c>
      <c r="K307" s="47">
        <v>544.58784748000005</v>
      </c>
      <c r="L307" s="101">
        <v>13.998749999999999</v>
      </c>
    </row>
    <row r="308" spans="1:12" ht="18" customHeight="1">
      <c r="A308" s="147">
        <v>10</v>
      </c>
      <c r="B308" s="66"/>
      <c r="C308" s="84"/>
      <c r="D308" s="151">
        <v>84696.187753999999</v>
      </c>
      <c r="E308" s="101">
        <v>27578.167702999999</v>
      </c>
      <c r="F308" s="161">
        <v>28139.752382999999</v>
      </c>
      <c r="G308" s="162">
        <v>9168.8496610000002</v>
      </c>
      <c r="H308" s="90">
        <v>137625.32800000001</v>
      </c>
      <c r="I308" s="90">
        <v>44840.448639000002</v>
      </c>
      <c r="J308" s="46">
        <v>185.39938616000001</v>
      </c>
      <c r="K308" s="47">
        <v>1219.0942253199999</v>
      </c>
      <c r="L308" s="101">
        <v>31.40963</v>
      </c>
    </row>
    <row r="309" spans="1:12" ht="18" customHeight="1">
      <c r="A309" s="147">
        <v>11</v>
      </c>
      <c r="B309" s="66"/>
      <c r="C309" s="84"/>
      <c r="D309" s="151">
        <v>86087.916171000004</v>
      </c>
      <c r="E309" s="101">
        <v>26313.305477000002</v>
      </c>
      <c r="F309" s="161">
        <v>36209.447773</v>
      </c>
      <c r="G309" s="162">
        <v>11083.788807999999</v>
      </c>
      <c r="H309" s="90">
        <v>129470.64200000001</v>
      </c>
      <c r="I309" s="90">
        <v>39519.024941000003</v>
      </c>
      <c r="J309" s="46">
        <v>211.43628919999998</v>
      </c>
      <c r="K309" s="47">
        <v>709.06380659000001</v>
      </c>
      <c r="L309" s="101">
        <v>19.505419999999997</v>
      </c>
    </row>
    <row r="310" spans="1:12" ht="18" customHeight="1">
      <c r="A310" s="148">
        <v>12</v>
      </c>
      <c r="B310" s="102"/>
      <c r="C310" s="141"/>
      <c r="D310" s="152">
        <v>73286.449024000001</v>
      </c>
      <c r="E310" s="150">
        <v>21003.458811</v>
      </c>
      <c r="F310" s="163">
        <v>25289.037852000001</v>
      </c>
      <c r="G310" s="164">
        <v>7257.2133889999996</v>
      </c>
      <c r="H310" s="91">
        <v>135189.78099999999</v>
      </c>
      <c r="I310" s="91">
        <v>38722.849331999998</v>
      </c>
      <c r="J310" s="50">
        <v>214.85631444000001</v>
      </c>
      <c r="K310" s="48">
        <v>1431.15536256</v>
      </c>
      <c r="L310" s="150">
        <v>40.259730000000005</v>
      </c>
    </row>
    <row r="311" spans="1:12" ht="18" customHeight="1">
      <c r="A311" s="146" t="s">
        <v>77</v>
      </c>
      <c r="B311" s="99"/>
      <c r="C311" s="100"/>
      <c r="D311" s="154">
        <v>111190.54431100001</v>
      </c>
      <c r="E311" s="97">
        <v>29548.570253999998</v>
      </c>
      <c r="F311" s="159">
        <v>38571.703568999998</v>
      </c>
      <c r="G311" s="160">
        <v>10338.451676000001</v>
      </c>
      <c r="H311" s="154">
        <v>159156.704</v>
      </c>
      <c r="I311" s="153">
        <v>42493.583485000003</v>
      </c>
      <c r="J311" s="138">
        <v>488.07160239000001</v>
      </c>
      <c r="K311" s="138">
        <v>504.31972867000002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99686.404550000007</v>
      </c>
      <c r="E312" s="90">
        <v>27184.987335000002</v>
      </c>
      <c r="F312" s="161">
        <v>29316.444671000001</v>
      </c>
      <c r="G312" s="162">
        <v>7996.0197959999996</v>
      </c>
      <c r="H312" s="151">
        <v>144094.34899999999</v>
      </c>
      <c r="I312" s="101">
        <v>39353.052165000001</v>
      </c>
      <c r="J312" s="47">
        <v>605.16405474999999</v>
      </c>
      <c r="K312" s="47">
        <v>797.74477290999994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104396.51785800001</v>
      </c>
      <c r="E313" s="90">
        <v>28474.776913999998</v>
      </c>
      <c r="F313" s="161">
        <v>38946.404413999997</v>
      </c>
      <c r="G313" s="162">
        <v>10633.119778</v>
      </c>
      <c r="H313" s="151">
        <v>170523.50200000001</v>
      </c>
      <c r="I313" s="101">
        <v>46545.794071999997</v>
      </c>
      <c r="J313" s="47">
        <v>874.57721027999992</v>
      </c>
      <c r="K313" s="47">
        <v>928.17261595000002</v>
      </c>
      <c r="L313" s="101">
        <v>29.491990000000001</v>
      </c>
    </row>
    <row r="314" spans="1:12" ht="18" customHeight="1">
      <c r="A314" s="72">
        <v>4</v>
      </c>
      <c r="B314" s="66"/>
      <c r="C314" s="84"/>
      <c r="D314" s="151">
        <v>94089.820336000004</v>
      </c>
      <c r="E314" s="90">
        <v>25807.535859</v>
      </c>
      <c r="F314" s="161">
        <v>32004.326969999998</v>
      </c>
      <c r="G314" s="162">
        <v>8790.9615209999993</v>
      </c>
      <c r="H314" s="151">
        <v>153832.42199999999</v>
      </c>
      <c r="I314" s="101">
        <v>42161.250822000002</v>
      </c>
      <c r="J314" s="47">
        <v>902.30695200000002</v>
      </c>
      <c r="K314" s="47">
        <v>963.16899999999998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35400.568053000003</v>
      </c>
      <c r="F315" s="161">
        <v>25467.047293</v>
      </c>
      <c r="G315" s="162">
        <v>7153.4582110000001</v>
      </c>
      <c r="H315" s="151">
        <v>131688.592</v>
      </c>
      <c r="I315" s="101">
        <v>36988.664041000004</v>
      </c>
      <c r="J315" s="47">
        <v>763.43830800000001</v>
      </c>
      <c r="K315" s="90">
        <v>260.666</v>
      </c>
      <c r="L315" s="101">
        <v>70.453999999999994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29153.252689000001</v>
      </c>
      <c r="F316" s="161">
        <v>26230.818807</v>
      </c>
      <c r="G316" s="162">
        <v>7462.6341229999998</v>
      </c>
      <c r="H316" s="151">
        <v>109810.038</v>
      </c>
      <c r="I316" s="101">
        <v>31237.428845999999</v>
      </c>
      <c r="J316" s="47">
        <v>772.40524600000003</v>
      </c>
      <c r="K316" s="158">
        <v>200.69800000000001</v>
      </c>
      <c r="L316" s="101">
        <v>54.948999999999998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33685.819884999997</v>
      </c>
      <c r="F317" s="46">
        <v>2516.974796</v>
      </c>
      <c r="G317" s="45">
        <v>7076.451892</v>
      </c>
      <c r="H317" s="151">
        <v>120611.667</v>
      </c>
      <c r="I317" s="101">
        <v>33895.803914999997</v>
      </c>
      <c r="J317" s="74">
        <v>921.91136300000005</v>
      </c>
      <c r="K317" s="74">
        <v>251.28885959999999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136944.32533200001</v>
      </c>
      <c r="E318" s="90">
        <v>38984.733863000001</v>
      </c>
      <c r="F318" s="46">
        <v>23445.287009</v>
      </c>
      <c r="G318" s="45">
        <v>6683.2589269999999</v>
      </c>
      <c r="H318" s="151">
        <v>120798.96799999999</v>
      </c>
      <c r="I318" s="101">
        <v>34445.167253</v>
      </c>
      <c r="J318" s="74">
        <v>507.28357299999999</v>
      </c>
      <c r="K318" s="74">
        <v>132.4154623</v>
      </c>
      <c r="L318" s="169">
        <v>35.229999999999997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33859.480896000001</v>
      </c>
      <c r="F319" s="46">
        <v>20724.471141999999</v>
      </c>
      <c r="G319" s="45">
        <v>5964.9993560000003</v>
      </c>
      <c r="H319" s="151">
        <v>105819.942</v>
      </c>
      <c r="I319" s="101">
        <v>30482.959017000001</v>
      </c>
      <c r="J319" s="74">
        <v>739.04275399999995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140841.30787700001</v>
      </c>
      <c r="E320" s="90">
        <v>38320.379751</v>
      </c>
      <c r="F320" s="46">
        <v>27582.830285</v>
      </c>
      <c r="G320" s="45">
        <v>7481.9214030000003</v>
      </c>
      <c r="H320" s="151">
        <v>125853.89200000001</v>
      </c>
      <c r="I320" s="101">
        <v>34306.831426999997</v>
      </c>
      <c r="J320" s="74">
        <v>693.64767600000005</v>
      </c>
      <c r="K320" s="158">
        <v>81.123421199999996</v>
      </c>
      <c r="L320" s="169">
        <v>24.284700000000001</v>
      </c>
    </row>
    <row r="321" spans="1:14" ht="18" customHeight="1">
      <c r="A321" s="72">
        <v>11</v>
      </c>
      <c r="B321" s="66"/>
      <c r="C321" s="84"/>
      <c r="D321" s="90">
        <v>177209.467049</v>
      </c>
      <c r="E321" s="90">
        <v>45655.944391999998</v>
      </c>
      <c r="F321" s="46">
        <v>31216.596584999999</v>
      </c>
      <c r="G321" s="45">
        <v>8043.6178149999996</v>
      </c>
      <c r="H321" s="151">
        <v>136989.26</v>
      </c>
      <c r="I321" s="101">
        <v>35258.379623000001</v>
      </c>
      <c r="J321" s="74">
        <v>651.69173765999994</v>
      </c>
      <c r="K321" s="158">
        <v>73.186602964000002</v>
      </c>
      <c r="L321" s="169">
        <v>21.799109999999999</v>
      </c>
    </row>
    <row r="322" spans="1:14" ht="18" customHeight="1">
      <c r="A322" s="70">
        <v>12</v>
      </c>
      <c r="B322" s="102"/>
      <c r="C322" s="141"/>
      <c r="D322" s="91">
        <v>137571.30967799999</v>
      </c>
      <c r="E322" s="91">
        <v>35833.135610999998</v>
      </c>
      <c r="F322" s="50">
        <v>33189.366900000001</v>
      </c>
      <c r="G322" s="49">
        <v>8657.0426659999994</v>
      </c>
      <c r="H322" s="152">
        <v>142396.16699999999</v>
      </c>
      <c r="I322" s="150">
        <v>37107.395769000002</v>
      </c>
      <c r="J322" s="172">
        <v>745.64522344</v>
      </c>
      <c r="K322" s="168">
        <v>171.46816270100001</v>
      </c>
      <c r="L322" s="171">
        <v>47.04898</v>
      </c>
    </row>
    <row r="323" spans="1:14" ht="18" customHeight="1">
      <c r="A323" s="149" t="s">
        <v>78</v>
      </c>
      <c r="B323" s="99"/>
      <c r="C323" s="100"/>
      <c r="D323" s="154">
        <v>190749.74131799999</v>
      </c>
      <c r="E323" s="97">
        <v>50577.065443</v>
      </c>
      <c r="F323" s="52">
        <v>36795.733295639999</v>
      </c>
      <c r="G323" s="51">
        <v>9768.4897814455107</v>
      </c>
      <c r="H323" s="154">
        <v>125047.948</v>
      </c>
      <c r="I323" s="153">
        <v>33174.187199678403</v>
      </c>
      <c r="J323" s="173">
        <v>803.48340944000006</v>
      </c>
      <c r="K323" s="174">
        <v>2183.2707437100003</v>
      </c>
      <c r="L323" s="175">
        <v>55.95073</v>
      </c>
    </row>
    <row r="324" spans="1:14" ht="18" customHeight="1">
      <c r="A324" s="147">
        <v>2</v>
      </c>
      <c r="B324" s="66"/>
      <c r="C324" s="84"/>
      <c r="D324" s="151">
        <v>149255.85253599999</v>
      </c>
      <c r="E324" s="90">
        <v>39482.195562000001</v>
      </c>
      <c r="F324" s="46">
        <v>32738.27254595</v>
      </c>
      <c r="G324" s="45">
        <v>8667.2974747427997</v>
      </c>
      <c r="H324" s="151">
        <v>119770.23699999999</v>
      </c>
      <c r="I324" s="101">
        <v>31705.320737910501</v>
      </c>
      <c r="J324" s="74">
        <v>594.26647479999997</v>
      </c>
      <c r="K324" s="158">
        <v>701.19100238999999</v>
      </c>
      <c r="L324" s="169">
        <v>19.999020000000002</v>
      </c>
    </row>
    <row r="325" spans="1:14" ht="18" customHeight="1">
      <c r="A325" s="147">
        <v>3</v>
      </c>
      <c r="B325" s="66"/>
      <c r="C325" s="84"/>
      <c r="D325" s="151">
        <v>165473.57041399999</v>
      </c>
      <c r="E325" s="90">
        <v>42541.069318000002</v>
      </c>
      <c r="F325" s="46">
        <v>35507.07482419</v>
      </c>
      <c r="G325" s="45">
        <v>9143.7270373507909</v>
      </c>
      <c r="H325" s="151">
        <v>121980.35</v>
      </c>
      <c r="I325" s="101">
        <v>31421.7858692722</v>
      </c>
      <c r="J325" s="74">
        <v>899.85043082000004</v>
      </c>
      <c r="K325" s="158">
        <v>924.64973578999991</v>
      </c>
      <c r="L325" s="169">
        <v>27.056840000000001</v>
      </c>
    </row>
    <row r="326" spans="1:14" ht="18" customHeight="1">
      <c r="A326" s="147">
        <v>4</v>
      </c>
      <c r="B326" s="66"/>
      <c r="C326" s="84"/>
      <c r="D326" s="151">
        <v>160230.93784500001</v>
      </c>
      <c r="E326" s="90">
        <v>39438.474747</v>
      </c>
      <c r="F326" s="46">
        <v>33380.175507510001</v>
      </c>
      <c r="G326" s="45">
        <v>8218.8714506533397</v>
      </c>
      <c r="H326" s="151">
        <v>105915.95699999999</v>
      </c>
      <c r="I326" s="101">
        <v>26106.137978937699</v>
      </c>
      <c r="J326" s="74">
        <v>1575.5334029100002</v>
      </c>
      <c r="K326" s="158">
        <v>837.76633014999993</v>
      </c>
      <c r="L326" s="169">
        <v>28.667680000000001</v>
      </c>
    </row>
    <row r="327" spans="1:14" ht="18" customHeight="1">
      <c r="A327" s="147">
        <v>5</v>
      </c>
      <c r="B327" s="66"/>
      <c r="C327" s="84"/>
      <c r="D327" s="151">
        <v>161880.635476</v>
      </c>
      <c r="E327" s="90">
        <v>36543.039327999999</v>
      </c>
      <c r="F327" s="46">
        <v>31832.177014640001</v>
      </c>
      <c r="G327" s="45">
        <v>7172.0259399822698</v>
      </c>
      <c r="H327" s="151">
        <v>113485.34600000001</v>
      </c>
      <c r="I327" s="101">
        <v>25707.6759993046</v>
      </c>
      <c r="J327" s="74">
        <v>681.88665864999996</v>
      </c>
      <c r="K327" s="158">
        <v>696.43423988999996</v>
      </c>
      <c r="L327" s="169">
        <v>20.252369999999999</v>
      </c>
    </row>
    <row r="328" spans="1:14" ht="18" customHeight="1">
      <c r="A328" s="148">
        <v>6</v>
      </c>
      <c r="B328" s="102"/>
      <c r="C328" s="141"/>
      <c r="D328" s="152">
        <v>144699.24231500001</v>
      </c>
      <c r="E328" s="91">
        <v>31305.970163000002</v>
      </c>
      <c r="F328" s="50">
        <v>33939.283074710002</v>
      </c>
      <c r="G328" s="49">
        <v>7329.6273330145004</v>
      </c>
      <c r="H328" s="152">
        <v>98227.826000000001</v>
      </c>
      <c r="I328" s="150">
        <v>21208.943151189302</v>
      </c>
      <c r="J328" s="172">
        <v>487.37642969000001</v>
      </c>
      <c r="K328" s="168">
        <v>528.04799706999995</v>
      </c>
      <c r="L328" s="171">
        <v>15.410770000000001</v>
      </c>
    </row>
    <row r="329" spans="1:14" ht="15.75">
      <c r="A329" s="128" t="s">
        <v>71</v>
      </c>
      <c r="B329" s="129"/>
      <c r="C329" s="130"/>
      <c r="J329" s="129"/>
      <c r="K329" s="129"/>
      <c r="L329" s="131" t="s">
        <v>72</v>
      </c>
    </row>
    <row r="330" spans="1:14" ht="22.5">
      <c r="A330" s="104"/>
      <c r="B330" s="62"/>
      <c r="D330" s="86"/>
      <c r="F330" s="44"/>
      <c r="G330" s="44"/>
      <c r="J330" s="123"/>
      <c r="K330"/>
      <c r="L330" s="103"/>
    </row>
    <row r="331" spans="1:14" ht="22.5">
      <c r="A331" s="1"/>
      <c r="B331" s="78"/>
      <c r="C331" s="77"/>
      <c r="D331" s="77"/>
      <c r="E331" s="80"/>
      <c r="F331" s="53"/>
      <c r="G331" s="86"/>
      <c r="H331" s="86"/>
      <c r="I331" s="86"/>
      <c r="J331" s="123"/>
      <c r="K331"/>
      <c r="L331"/>
    </row>
    <row r="332" spans="1:14" ht="22.5">
      <c r="A332" s="1"/>
      <c r="B332" s="78"/>
      <c r="C332" s="77"/>
      <c r="D332" s="77"/>
      <c r="E332" s="80"/>
      <c r="F332" s="53"/>
      <c r="G332" s="86"/>
      <c r="H332" s="86"/>
      <c r="I332" s="123"/>
      <c r="J332" s="123"/>
      <c r="K332"/>
      <c r="L332" s="123"/>
      <c r="M332" s="123"/>
      <c r="N332" s="123"/>
    </row>
    <row r="333" spans="1:14" ht="22.5">
      <c r="A333" s="1"/>
      <c r="B333" s="78"/>
      <c r="C333" s="77"/>
      <c r="D333" s="86"/>
      <c r="E333" s="77"/>
      <c r="F333" s="123"/>
      <c r="G333" s="123"/>
      <c r="H333" s="86"/>
      <c r="I333" s="123"/>
      <c r="J333" s="123"/>
      <c r="K333" s="123"/>
      <c r="L333" s="124"/>
    </row>
    <row r="334" spans="1:14" ht="22.5">
      <c r="A334" s="1"/>
      <c r="B334" s="78"/>
      <c r="C334" s="77"/>
      <c r="D334" s="86"/>
      <c r="E334" s="77"/>
      <c r="F334" s="123"/>
      <c r="G334" s="123"/>
      <c r="H334" s="86"/>
      <c r="I334" s="123"/>
      <c r="J334" s="123"/>
      <c r="K334" s="123"/>
      <c r="L334"/>
    </row>
    <row r="335" spans="1:14" ht="22.5">
      <c r="A335" s="1"/>
      <c r="B335" s="78"/>
      <c r="C335" s="77"/>
      <c r="D335" s="77"/>
      <c r="E335" s="77"/>
      <c r="F335" s="123"/>
      <c r="G335" s="123"/>
      <c r="H335" s="86"/>
      <c r="I335" s="123"/>
      <c r="J335" s="123"/>
      <c r="K335" s="123"/>
      <c r="L335"/>
      <c r="M335" s="125"/>
    </row>
    <row r="336" spans="1:14" ht="22.5">
      <c r="B336" s="29"/>
      <c r="F336" s="123"/>
      <c r="G336" s="123"/>
      <c r="H336" s="86"/>
      <c r="I336" s="123"/>
      <c r="J336" s="123"/>
      <c r="K336" s="123"/>
      <c r="L336"/>
      <c r="M336" s="125"/>
    </row>
    <row r="337" spans="2:13" ht="22.5">
      <c r="B337" s="29"/>
      <c r="F337" s="123"/>
      <c r="G337" s="123"/>
      <c r="H337" s="86"/>
      <c r="I337" s="123"/>
      <c r="J337" s="123"/>
      <c r="K337" s="123"/>
      <c r="L337" s="126"/>
      <c r="M337" s="125"/>
    </row>
    <row r="338" spans="2:13" ht="22.5">
      <c r="B338" s="29"/>
      <c r="F338" s="123"/>
      <c r="G338" s="123"/>
      <c r="H338" s="86"/>
      <c r="I338" s="123"/>
      <c r="J338" s="123"/>
      <c r="K338" s="123"/>
      <c r="L338" s="126"/>
      <c r="M338" s="125"/>
    </row>
    <row r="339" spans="2:13" ht="22.5">
      <c r="B339" s="29"/>
      <c r="G339" s="86"/>
      <c r="H339" s="86"/>
      <c r="I339" s="123"/>
      <c r="J339" s="123"/>
      <c r="K339" s="123"/>
      <c r="L339" s="126"/>
      <c r="M339" s="125"/>
    </row>
    <row r="340" spans="2:13" ht="22.5">
      <c r="B340" s="29"/>
      <c r="G340" s="86"/>
      <c r="H340" s="86"/>
      <c r="I340" s="123"/>
      <c r="J340" s="123"/>
      <c r="K340" s="123"/>
      <c r="L340" s="126"/>
      <c r="M340" s="125"/>
    </row>
    <row r="341" spans="2:13" ht="22.5">
      <c r="B341" s="29"/>
      <c r="G341" s="86"/>
      <c r="H341" s="86"/>
      <c r="I341" s="123"/>
      <c r="J341" s="123"/>
      <c r="K341" s="127"/>
      <c r="L341" s="126"/>
      <c r="M341" s="125"/>
    </row>
    <row r="342" spans="2:13" ht="20.25">
      <c r="B342" s="29"/>
      <c r="G342" s="86"/>
      <c r="H342" s="86"/>
      <c r="I342" s="86"/>
      <c r="J342" s="86"/>
      <c r="M342" s="125"/>
    </row>
    <row r="343" spans="2:13" ht="20.25">
      <c r="B343" s="29"/>
      <c r="D343" s="64"/>
      <c r="G343" s="82"/>
      <c r="H343" s="86"/>
      <c r="I343" s="86"/>
      <c r="J343" s="86"/>
      <c r="M343" s="125"/>
    </row>
    <row r="344" spans="2:13">
      <c r="B344" s="63"/>
      <c r="G344" s="82"/>
      <c r="H344" s="86"/>
      <c r="I344" s="86"/>
    </row>
    <row r="345" spans="2:13">
      <c r="B345" s="29"/>
      <c r="G345" s="82"/>
      <c r="H345" s="86"/>
      <c r="I345" s="86"/>
    </row>
    <row r="346" spans="2:13">
      <c r="B346" s="29"/>
      <c r="G346" s="82"/>
      <c r="H346" s="86"/>
      <c r="I346" s="86"/>
    </row>
    <row r="347" spans="2:13">
      <c r="B347" s="29"/>
      <c r="G347" s="82"/>
      <c r="H347" s="86"/>
      <c r="I347" s="86"/>
    </row>
    <row r="348" spans="2:13">
      <c r="B348" s="29"/>
      <c r="G348" s="81"/>
      <c r="H348" s="86"/>
      <c r="I348" s="86"/>
    </row>
    <row r="349" spans="2:13">
      <c r="B349" s="29"/>
      <c r="H349" s="86"/>
      <c r="I349" s="86"/>
    </row>
    <row r="350" spans="2:13">
      <c r="B350" s="29"/>
      <c r="H350" s="86"/>
      <c r="I350" s="86"/>
      <c r="J350"/>
      <c r="K350"/>
      <c r="L350"/>
    </row>
    <row r="351" spans="2:13">
      <c r="B351" s="29"/>
      <c r="H351" s="86"/>
      <c r="I351" s="86"/>
      <c r="J351"/>
      <c r="K351"/>
      <c r="L351"/>
    </row>
    <row r="352" spans="2:13">
      <c r="B352" s="29"/>
      <c r="H352" s="86"/>
      <c r="I352" s="86"/>
      <c r="J352"/>
      <c r="K352"/>
      <c r="L352"/>
    </row>
    <row r="353" spans="2:12">
      <c r="B353" s="29"/>
      <c r="H353" s="86"/>
      <c r="I353" s="86"/>
      <c r="J353"/>
      <c r="K353"/>
      <c r="L353"/>
    </row>
    <row r="354" spans="2:12">
      <c r="B354" s="29"/>
      <c r="H354" s="86"/>
      <c r="I354" s="86"/>
      <c r="J354"/>
      <c r="K354"/>
      <c r="L354"/>
    </row>
    <row r="355" spans="2:12">
      <c r="B355" s="29"/>
      <c r="H355" s="86"/>
      <c r="I355" s="86"/>
      <c r="J355"/>
      <c r="K355"/>
      <c r="L355"/>
    </row>
    <row r="356" spans="2:12" ht="16.5">
      <c r="B356" s="29"/>
      <c r="H356" s="87"/>
      <c r="I356" s="86"/>
      <c r="J356"/>
      <c r="K356"/>
      <c r="L356"/>
    </row>
    <row r="357" spans="2:12">
      <c r="B357" s="29"/>
      <c r="J357"/>
      <c r="K357"/>
      <c r="L357"/>
    </row>
    <row r="358" spans="2:12">
      <c r="B358" s="29"/>
      <c r="J358"/>
      <c r="K358"/>
      <c r="L358"/>
    </row>
    <row r="359" spans="2:12">
      <c r="B359" s="29"/>
      <c r="J359"/>
      <c r="K359"/>
      <c r="L359"/>
    </row>
    <row r="360" spans="2:12">
      <c r="B360" s="29"/>
      <c r="J360"/>
      <c r="K360"/>
      <c r="L360"/>
    </row>
    <row r="361" spans="2:12">
      <c r="B361" s="29"/>
      <c r="J361"/>
      <c r="K361"/>
      <c r="L361"/>
    </row>
  </sheetData>
  <mergeCells count="2">
    <mergeCell ref="D3:E3"/>
    <mergeCell ref="D4:E4"/>
  </mergeCells>
  <phoneticPr fontId="0" type="noConversion"/>
  <printOptions horizontalCentered="1" verticalCentered="1"/>
  <pageMargins left="0.59055118110236227" right="0.59055118110236227" top="0" bottom="0" header="0" footer="0"/>
  <pageSetup paperSize="9" scale="4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7.17</vt:lpstr>
      <vt:lpstr>'T 7.17'!Yazdırma_Alanı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Yavuz MADEN</cp:lastModifiedBy>
  <cp:lastPrinted>2018-07-12T07:13:49Z</cp:lastPrinted>
  <dcterms:created xsi:type="dcterms:W3CDTF">1999-01-29T17:45:47Z</dcterms:created>
  <dcterms:modified xsi:type="dcterms:W3CDTF">2018-10-21T12:09:08Z</dcterms:modified>
</cp:coreProperties>
</file>