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9720" windowHeight="6555" activeTab="0"/>
  </bookViews>
  <sheets>
    <sheet name="T 4.8" sheetId="1" r:id="rId1"/>
  </sheets>
  <definedNames>
    <definedName name="_xlnm.Print_Area" localSheetId="0">'T 4.8'!$B$1:$Q$155</definedName>
  </definedNames>
  <calcPr fullCalcOnLoad="1"/>
</workbook>
</file>

<file path=xl/sharedStrings.xml><?xml version="1.0" encoding="utf-8"?>
<sst xmlns="http://schemas.openxmlformats.org/spreadsheetml/2006/main" count="149" uniqueCount="27">
  <si>
    <t>(Belediyelerce Verilen İnşaat Ruhsatnamelerine Göre)</t>
  </si>
  <si>
    <t>(According to Building Permits)</t>
  </si>
  <si>
    <t>Number (Unit)</t>
  </si>
  <si>
    <t>Toplam</t>
  </si>
  <si>
    <t>Kamu</t>
  </si>
  <si>
    <t>Özel</t>
  </si>
  <si>
    <t>Yapı Koop.</t>
  </si>
  <si>
    <t>Total</t>
  </si>
  <si>
    <t>Public</t>
  </si>
  <si>
    <t>Private</t>
  </si>
  <si>
    <t>Const. Coop.</t>
  </si>
  <si>
    <t>I</t>
  </si>
  <si>
    <t>II</t>
  </si>
  <si>
    <t>III</t>
  </si>
  <si>
    <t>IV</t>
  </si>
  <si>
    <t>Yüzde Değişme - %Change</t>
  </si>
  <si>
    <t>Sayı (Adet)</t>
  </si>
  <si>
    <t>Yüzölçümü (Bin m2)</t>
  </si>
  <si>
    <t>Değer (Bin YTL.)</t>
  </si>
  <si>
    <t>Value (Thousand TRY.)</t>
  </si>
  <si>
    <t>Area (Thousand m2)</t>
  </si>
  <si>
    <t>Tablo: IV.8- Ofis ve Toptan-Perakende Ticaret Binaları(*)</t>
  </si>
  <si>
    <t>Table: IV.8- Commercial Buildings(*)</t>
  </si>
  <si>
    <t>Kaynak: TÜİK.</t>
  </si>
  <si>
    <t>(*) TÜİK tarafından açıklanan yeni verilere göre düzenlenmiştir.</t>
  </si>
  <si>
    <t xml:space="preserve">    Source: TURKSTAT.</t>
  </si>
  <si>
    <t>(*) The series are prepared according to new data of TURKSTAT.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</si>
</sst>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b/>
      <sz val="12"/>
      <name val="Arial TUR"/>
      <family val="2"/>
    </font>
    <font>
      <sz val="12"/>
      <name val="Arial Tur"/>
      <family val="2"/>
    </font>
    <font>
      <b/>
      <sz val="14"/>
      <name val="Arial Tur"/>
      <family val="2"/>
    </font>
    <font>
      <sz val="13"/>
      <name val="Arial Tur"/>
      <family val="2"/>
    </font>
    <font>
      <b/>
      <sz val="18"/>
      <name val="Arial Tur"/>
      <family val="2"/>
    </font>
    <font>
      <sz val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37" fontId="1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180" fontId="6" fillId="0" borderId="17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180" fontId="6" fillId="0" borderId="12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5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37" fontId="4" fillId="33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55"/>
  <sheetViews>
    <sheetView tabSelected="1" view="pageBreakPreview" zoomScale="40" zoomScaleNormal="37" zoomScaleSheetLayoutView="40" zoomScalePageLayoutView="0" workbookViewId="0" topLeftCell="A1">
      <pane xSplit="3" ySplit="12" topLeftCell="D127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F149" sqref="F149"/>
    </sheetView>
  </sheetViews>
  <sheetFormatPr defaultColWidth="9.140625" defaultRowHeight="12.75"/>
  <cols>
    <col min="1" max="1" width="9.140625" style="3" customWidth="1"/>
    <col min="2" max="2" width="16.140625" style="3" customWidth="1"/>
    <col min="3" max="3" width="15.28125" style="3" customWidth="1"/>
    <col min="4" max="4" width="23.28125" style="3" customWidth="1"/>
    <col min="5" max="5" width="23.140625" style="3" customWidth="1"/>
    <col min="6" max="6" width="21.421875" style="3" customWidth="1"/>
    <col min="7" max="7" width="24.421875" style="3" customWidth="1"/>
    <col min="8" max="8" width="8.00390625" style="3" customWidth="1"/>
    <col min="9" max="10" width="22.00390625" style="3" customWidth="1"/>
    <col min="11" max="11" width="25.421875" style="3" customWidth="1"/>
    <col min="12" max="12" width="24.7109375" style="3" customWidth="1"/>
    <col min="13" max="13" width="5.57421875" style="3" customWidth="1"/>
    <col min="14" max="14" width="31.421875" style="3" customWidth="1"/>
    <col min="15" max="15" width="28.421875" style="3" customWidth="1"/>
    <col min="16" max="16" width="28.8515625" style="3" customWidth="1"/>
    <col min="17" max="17" width="29.421875" style="3" customWidth="1"/>
    <col min="18" max="16384" width="9.140625" style="3" customWidth="1"/>
  </cols>
  <sheetData>
    <row r="1" spans="2:17" ht="36.75" customHeight="1">
      <c r="B1" s="7" t="s">
        <v>21</v>
      </c>
      <c r="C1" s="1"/>
      <c r="D1" s="4"/>
      <c r="E1" s="4"/>
      <c r="F1" s="4"/>
      <c r="G1" s="4"/>
      <c r="H1" s="4"/>
      <c r="I1" s="4"/>
      <c r="J1" s="4"/>
      <c r="K1" s="4"/>
      <c r="L1" s="2"/>
      <c r="M1" s="4"/>
      <c r="N1" s="4"/>
      <c r="O1" s="4"/>
      <c r="P1" s="4"/>
      <c r="Q1" s="26" t="s">
        <v>0</v>
      </c>
    </row>
    <row r="2" spans="2:17" ht="23.25">
      <c r="B2" s="7" t="s">
        <v>22</v>
      </c>
      <c r="C2" s="1"/>
      <c r="D2" s="4"/>
      <c r="E2" s="4"/>
      <c r="F2" s="4"/>
      <c r="G2" s="4"/>
      <c r="H2" s="4"/>
      <c r="I2" s="4"/>
      <c r="J2" s="4"/>
      <c r="K2" s="4"/>
      <c r="L2" s="2"/>
      <c r="M2" s="4"/>
      <c r="N2" s="4"/>
      <c r="O2" s="4"/>
      <c r="P2" s="4"/>
      <c r="Q2" s="26" t="s">
        <v>1</v>
      </c>
    </row>
    <row r="3" spans="2:17" ht="29.25" customHeight="1">
      <c r="B3" s="8"/>
      <c r="C3" s="9"/>
      <c r="D3" s="44" t="s">
        <v>16</v>
      </c>
      <c r="E3" s="44"/>
      <c r="F3" s="44"/>
      <c r="G3" s="44"/>
      <c r="H3" s="9"/>
      <c r="I3" s="44" t="s">
        <v>17</v>
      </c>
      <c r="J3" s="44"/>
      <c r="K3" s="44"/>
      <c r="L3" s="44"/>
      <c r="M3" s="9"/>
      <c r="N3" s="44" t="s">
        <v>18</v>
      </c>
      <c r="O3" s="44"/>
      <c r="P3" s="44"/>
      <c r="Q3" s="45"/>
    </row>
    <row r="4" spans="2:17" ht="29.25" customHeight="1">
      <c r="B4" s="10"/>
      <c r="C4" s="7"/>
      <c r="D4" s="46" t="s">
        <v>2</v>
      </c>
      <c r="E4" s="46"/>
      <c r="F4" s="46"/>
      <c r="G4" s="46"/>
      <c r="H4" s="7"/>
      <c r="I4" s="46" t="s">
        <v>20</v>
      </c>
      <c r="J4" s="46"/>
      <c r="K4" s="46"/>
      <c r="L4" s="46"/>
      <c r="M4" s="7"/>
      <c r="N4" s="46" t="s">
        <v>19</v>
      </c>
      <c r="O4" s="46"/>
      <c r="P4" s="46"/>
      <c r="Q4" s="47"/>
    </row>
    <row r="5" spans="2:17" ht="29.25" customHeight="1">
      <c r="B5" s="10"/>
      <c r="C5" s="7"/>
      <c r="D5" s="11" t="s">
        <v>3</v>
      </c>
      <c r="E5" s="11" t="s">
        <v>4</v>
      </c>
      <c r="F5" s="11" t="s">
        <v>5</v>
      </c>
      <c r="G5" s="11" t="s">
        <v>6</v>
      </c>
      <c r="H5" s="12"/>
      <c r="I5" s="11" t="s">
        <v>3</v>
      </c>
      <c r="J5" s="11" t="s">
        <v>4</v>
      </c>
      <c r="K5" s="11" t="s">
        <v>5</v>
      </c>
      <c r="L5" s="11" t="s">
        <v>6</v>
      </c>
      <c r="M5" s="12"/>
      <c r="N5" s="11" t="s">
        <v>3</v>
      </c>
      <c r="O5" s="11" t="s">
        <v>4</v>
      </c>
      <c r="P5" s="11" t="s">
        <v>5</v>
      </c>
      <c r="Q5" s="13" t="s">
        <v>6</v>
      </c>
    </row>
    <row r="6" spans="2:17" ht="29.25" customHeight="1">
      <c r="B6" s="14"/>
      <c r="C6" s="15"/>
      <c r="D6" s="16" t="s">
        <v>7</v>
      </c>
      <c r="E6" s="16" t="s">
        <v>8</v>
      </c>
      <c r="F6" s="16" t="s">
        <v>9</v>
      </c>
      <c r="G6" s="16" t="s">
        <v>10</v>
      </c>
      <c r="H6" s="16"/>
      <c r="I6" s="16" t="s">
        <v>7</v>
      </c>
      <c r="J6" s="16" t="s">
        <v>8</v>
      </c>
      <c r="K6" s="16" t="s">
        <v>9</v>
      </c>
      <c r="L6" s="16" t="s">
        <v>10</v>
      </c>
      <c r="M6" s="16"/>
      <c r="N6" s="16" t="s">
        <v>7</v>
      </c>
      <c r="O6" s="16" t="s">
        <v>8</v>
      </c>
      <c r="P6" s="16" t="s">
        <v>9</v>
      </c>
      <c r="Q6" s="17" t="s">
        <v>10</v>
      </c>
    </row>
    <row r="7" spans="2:17" ht="29.25" customHeight="1" hidden="1">
      <c r="B7" s="10">
        <v>2002</v>
      </c>
      <c r="C7" s="12"/>
      <c r="D7" s="18">
        <f>SUM(D22:D25)</f>
        <v>2874</v>
      </c>
      <c r="E7" s="18">
        <f>SUM(E22:E25)</f>
        <v>287</v>
      </c>
      <c r="F7" s="18">
        <f>SUM(F22:F25)</f>
        <v>2310</v>
      </c>
      <c r="G7" s="18">
        <f>SUM(G22:G25)</f>
        <v>277</v>
      </c>
      <c r="H7" s="18"/>
      <c r="I7" s="18">
        <f>SUM(I22:I25)</f>
        <v>3575.804</v>
      </c>
      <c r="J7" s="18">
        <f>SUM(J22:J25)</f>
        <v>793.884</v>
      </c>
      <c r="K7" s="18">
        <f>SUM(K22:K25)</f>
        <v>2424.4919999999997</v>
      </c>
      <c r="L7" s="18">
        <f>SUM(L22:L25)</f>
        <v>357.42800000000005</v>
      </c>
      <c r="M7" s="18"/>
      <c r="N7" s="18">
        <f>SUM(N22:N25)</f>
        <v>888967.024</v>
      </c>
      <c r="O7" s="18">
        <f>SUM(O22:O25)</f>
        <v>196545.322</v>
      </c>
      <c r="P7" s="18">
        <f>SUM(P22:P25)</f>
        <v>607196.7239999999</v>
      </c>
      <c r="Q7" s="32">
        <f>SUM(Q22:Q25)</f>
        <v>85224.978</v>
      </c>
    </row>
    <row r="8" spans="2:17" ht="29.25" customHeight="1" hidden="1">
      <c r="B8" s="10">
        <v>2003</v>
      </c>
      <c r="C8" s="12"/>
      <c r="D8" s="18">
        <f>SUM(D26:D29)</f>
        <v>3700</v>
      </c>
      <c r="E8" s="18">
        <f>SUM(E26:E29)</f>
        <v>308</v>
      </c>
      <c r="F8" s="18">
        <f>SUM(F26:F29)</f>
        <v>2784</v>
      </c>
      <c r="G8" s="18">
        <f>SUM(G26:G29)</f>
        <v>608</v>
      </c>
      <c r="H8" s="18"/>
      <c r="I8" s="18">
        <f>SUM(I26:I29)</f>
        <v>4584.801</v>
      </c>
      <c r="J8" s="18">
        <f>SUM(J26:J29)</f>
        <v>794.7449999999999</v>
      </c>
      <c r="K8" s="18">
        <f>SUM(K26:K29)</f>
        <v>3304.934</v>
      </c>
      <c r="L8" s="18">
        <f>SUM(L26:L29)</f>
        <v>485.12199999999996</v>
      </c>
      <c r="M8" s="18"/>
      <c r="N8" s="18">
        <f>SUM(N26:N29)</f>
        <v>1367705.824</v>
      </c>
      <c r="O8" s="18">
        <f>SUM(O26:O29)</f>
        <v>234474.334</v>
      </c>
      <c r="P8" s="18">
        <f>SUM(P26:P29)</f>
        <v>997734.5580000001</v>
      </c>
      <c r="Q8" s="19">
        <f>SUM(Q26:Q29)</f>
        <v>135496.932</v>
      </c>
    </row>
    <row r="9" spans="2:17" ht="29.25" customHeight="1" hidden="1">
      <c r="B9" s="10">
        <v>2004</v>
      </c>
      <c r="C9" s="12"/>
      <c r="D9" s="18">
        <f>SUM(D30:D33)</f>
        <v>4711</v>
      </c>
      <c r="E9" s="18">
        <f>SUM(E30:E33)</f>
        <v>149</v>
      </c>
      <c r="F9" s="18">
        <f>SUM(F30:F33)</f>
        <v>3950</v>
      </c>
      <c r="G9" s="18">
        <f>SUM(G30:G33)</f>
        <v>612</v>
      </c>
      <c r="H9" s="18"/>
      <c r="I9" s="18">
        <f>SUM(I30:I33)</f>
        <v>5889.812999999999</v>
      </c>
      <c r="J9" s="18">
        <f>SUM(J30:J33)</f>
        <v>828.362</v>
      </c>
      <c r="K9" s="18">
        <f>SUM(K30:K33)</f>
        <v>4614.860000000001</v>
      </c>
      <c r="L9" s="18">
        <f>SUM(L30:L33)</f>
        <v>446.591</v>
      </c>
      <c r="M9" s="18"/>
      <c r="N9" s="18">
        <f>SUM(N30:N33)</f>
        <v>2066269.814</v>
      </c>
      <c r="O9" s="18">
        <f>SUM(O30:O33)</f>
        <v>311701.75</v>
      </c>
      <c r="P9" s="18">
        <f>SUM(P30:P33)</f>
        <v>1608972.358</v>
      </c>
      <c r="Q9" s="19">
        <f>SUM(Q30:Q33)</f>
        <v>145595.706</v>
      </c>
    </row>
    <row r="10" spans="2:17" ht="29.25" customHeight="1" hidden="1">
      <c r="B10" s="10">
        <v>2005</v>
      </c>
      <c r="C10" s="12"/>
      <c r="D10" s="18">
        <f>SUM(D34:D37)</f>
        <v>6849</v>
      </c>
      <c r="E10" s="18">
        <f aca="true" t="shared" si="0" ref="E10:Q10">SUM(E34:E37)</f>
        <v>512</v>
      </c>
      <c r="F10" s="18">
        <f t="shared" si="0"/>
        <v>5156</v>
      </c>
      <c r="G10" s="18">
        <f t="shared" si="0"/>
        <v>1181</v>
      </c>
      <c r="H10" s="18"/>
      <c r="I10" s="18">
        <f t="shared" si="0"/>
        <v>7963.927000000001</v>
      </c>
      <c r="J10" s="18">
        <f t="shared" si="0"/>
        <v>1160.3090000000002</v>
      </c>
      <c r="K10" s="18">
        <f t="shared" si="0"/>
        <v>6247.002</v>
      </c>
      <c r="L10" s="18">
        <f t="shared" si="0"/>
        <v>556.616</v>
      </c>
      <c r="M10" s="18"/>
      <c r="N10" s="18">
        <f t="shared" si="0"/>
        <v>3040345.923</v>
      </c>
      <c r="O10" s="18">
        <f t="shared" si="0"/>
        <v>452736.72199999995</v>
      </c>
      <c r="P10" s="18">
        <f t="shared" si="0"/>
        <v>2379835.6619999995</v>
      </c>
      <c r="Q10" s="19">
        <f t="shared" si="0"/>
        <v>207773.539</v>
      </c>
    </row>
    <row r="11" spans="2:17" ht="29.25" customHeight="1" hidden="1">
      <c r="B11" s="10">
        <v>2006</v>
      </c>
      <c r="C11" s="12"/>
      <c r="D11" s="18">
        <f>SUM(D38:D41)</f>
        <v>6689</v>
      </c>
      <c r="E11" s="18">
        <f>SUM(E38:E41)</f>
        <v>468</v>
      </c>
      <c r="F11" s="18">
        <f>SUM(F38:F41)</f>
        <v>5806</v>
      </c>
      <c r="G11" s="18">
        <f>SUM(G38:G41)</f>
        <v>415</v>
      </c>
      <c r="H11" s="18"/>
      <c r="I11" s="18">
        <f>SUM(I38:I41)</f>
        <v>11605.71</v>
      </c>
      <c r="J11" s="18">
        <f>SUM(J38:J41)</f>
        <v>1834.145</v>
      </c>
      <c r="K11" s="18">
        <f>SUM(K38:K41)</f>
        <v>8741.573</v>
      </c>
      <c r="L11" s="18">
        <f>SUM(L38:L41)</f>
        <v>1029.992</v>
      </c>
      <c r="M11" s="18"/>
      <c r="N11" s="18">
        <f>SUM(N38:N41)</f>
        <v>5414760.898</v>
      </c>
      <c r="O11" s="18">
        <f>SUM(O38:O41)</f>
        <v>867586.789</v>
      </c>
      <c r="P11" s="18">
        <f>SUM(P38:P41)</f>
        <v>4062046.452</v>
      </c>
      <c r="Q11" s="19">
        <f>SUM(Q38:Q41)</f>
        <v>485127.657</v>
      </c>
    </row>
    <row r="12" spans="2:17" ht="29.25" customHeight="1" hidden="1">
      <c r="B12" s="10">
        <v>2007</v>
      </c>
      <c r="C12" s="12"/>
      <c r="D12" s="18">
        <f>SUM(D42:D45)</f>
        <v>6296</v>
      </c>
      <c r="E12" s="18">
        <f aca="true" t="shared" si="1" ref="E12:Q12">SUM(E42:E81)</f>
        <v>7536</v>
      </c>
      <c r="F12" s="18">
        <f t="shared" si="1"/>
        <v>47907</v>
      </c>
      <c r="G12" s="18">
        <f t="shared" si="1"/>
        <v>4492</v>
      </c>
      <c r="H12" s="18"/>
      <c r="I12" s="18">
        <f t="shared" si="1"/>
        <v>123188.95599999998</v>
      </c>
      <c r="J12" s="18">
        <f t="shared" si="1"/>
        <v>26724.464</v>
      </c>
      <c r="K12" s="18">
        <f t="shared" si="1"/>
        <v>92397.37999999999</v>
      </c>
      <c r="L12" s="18">
        <f t="shared" si="1"/>
        <v>4066.112</v>
      </c>
      <c r="M12" s="18"/>
      <c r="N12" s="18">
        <f t="shared" si="1"/>
        <v>82538177.12600002</v>
      </c>
      <c r="O12" s="18">
        <f t="shared" si="1"/>
        <v>18246758.018999998</v>
      </c>
      <c r="P12" s="18">
        <f t="shared" si="1"/>
        <v>61748117.42599999</v>
      </c>
      <c r="Q12" s="19">
        <f t="shared" si="1"/>
        <v>2543299.681</v>
      </c>
    </row>
    <row r="13" spans="2:17" ht="29.25" customHeight="1">
      <c r="B13" s="10">
        <v>2008</v>
      </c>
      <c r="C13" s="12"/>
      <c r="D13" s="18">
        <f>SUM(D46:D49)</f>
        <v>5702</v>
      </c>
      <c r="E13" s="18">
        <f aca="true" t="shared" si="2" ref="E13:Q13">SUM(E46:E49)</f>
        <v>602</v>
      </c>
      <c r="F13" s="18">
        <f t="shared" si="2"/>
        <v>4776</v>
      </c>
      <c r="G13" s="18">
        <f t="shared" si="2"/>
        <v>324</v>
      </c>
      <c r="H13" s="18"/>
      <c r="I13" s="18">
        <f t="shared" si="2"/>
        <v>11435.641000000001</v>
      </c>
      <c r="J13" s="18">
        <f t="shared" si="2"/>
        <v>2298.432</v>
      </c>
      <c r="K13" s="18">
        <f t="shared" si="2"/>
        <v>8756.748</v>
      </c>
      <c r="L13" s="18">
        <f t="shared" si="2"/>
        <v>380.461</v>
      </c>
      <c r="M13" s="18"/>
      <c r="N13" s="18">
        <f t="shared" si="2"/>
        <v>6505092.954</v>
      </c>
      <c r="O13" s="18">
        <f t="shared" si="2"/>
        <v>1288682.9640000002</v>
      </c>
      <c r="P13" s="18">
        <f t="shared" si="2"/>
        <v>5007589.328</v>
      </c>
      <c r="Q13" s="19">
        <f t="shared" si="2"/>
        <v>208820.662</v>
      </c>
    </row>
    <row r="14" spans="2:17" ht="29.25" customHeight="1">
      <c r="B14" s="10">
        <v>2009</v>
      </c>
      <c r="C14" s="12"/>
      <c r="D14" s="18">
        <f>SUM(D50:D53)</f>
        <v>5665</v>
      </c>
      <c r="E14" s="18">
        <f aca="true" t="shared" si="3" ref="E14:Q14">SUM(E50:E53)</f>
        <v>573</v>
      </c>
      <c r="F14" s="18">
        <f t="shared" si="3"/>
        <v>3913</v>
      </c>
      <c r="G14" s="18">
        <f t="shared" si="3"/>
        <v>1179</v>
      </c>
      <c r="H14" s="18"/>
      <c r="I14" s="18">
        <f t="shared" si="3"/>
        <v>8663.988</v>
      </c>
      <c r="J14" s="18">
        <f t="shared" si="3"/>
        <v>1449.272</v>
      </c>
      <c r="K14" s="18">
        <f t="shared" si="3"/>
        <v>6854.73</v>
      </c>
      <c r="L14" s="18">
        <f t="shared" si="3"/>
        <v>359.986</v>
      </c>
      <c r="M14" s="18"/>
      <c r="N14" s="18">
        <f t="shared" si="3"/>
        <v>4676189.584</v>
      </c>
      <c r="O14" s="18">
        <f t="shared" si="3"/>
        <v>757364.0700000001</v>
      </c>
      <c r="P14" s="18">
        <f t="shared" si="3"/>
        <v>3731880.449</v>
      </c>
      <c r="Q14" s="19">
        <f t="shared" si="3"/>
        <v>186945.065</v>
      </c>
    </row>
    <row r="15" spans="2:17" ht="29.25" customHeight="1">
      <c r="B15" s="10">
        <v>2010</v>
      </c>
      <c r="C15" s="12"/>
      <c r="D15" s="18">
        <f>SUM(D54:D57)</f>
        <v>7449</v>
      </c>
      <c r="E15" s="18">
        <f aca="true" t="shared" si="4" ref="E15:Q15">SUM(E54:E57)</f>
        <v>1045</v>
      </c>
      <c r="F15" s="18">
        <f t="shared" si="4"/>
        <v>5249</v>
      </c>
      <c r="G15" s="18">
        <f t="shared" si="4"/>
        <v>1155</v>
      </c>
      <c r="H15" s="18"/>
      <c r="I15" s="18">
        <f t="shared" si="4"/>
        <v>12444.277999999998</v>
      </c>
      <c r="J15" s="18">
        <f t="shared" si="4"/>
        <v>2436.798</v>
      </c>
      <c r="K15" s="18">
        <f t="shared" si="4"/>
        <v>9258.442000000001</v>
      </c>
      <c r="L15" s="18">
        <f t="shared" si="4"/>
        <v>749.038</v>
      </c>
      <c r="M15" s="18"/>
      <c r="N15" s="18">
        <f t="shared" si="4"/>
        <v>7151925.198999999</v>
      </c>
      <c r="O15" s="18">
        <f t="shared" si="4"/>
        <v>1372760.333</v>
      </c>
      <c r="P15" s="18">
        <f t="shared" si="4"/>
        <v>5353025.46</v>
      </c>
      <c r="Q15" s="19">
        <f t="shared" si="4"/>
        <v>426139.40599999996</v>
      </c>
    </row>
    <row r="16" spans="2:17" ht="29.25" customHeight="1">
      <c r="B16" s="10">
        <v>2011</v>
      </c>
      <c r="C16" s="12"/>
      <c r="D16" s="18">
        <f>SUM(D58:D61)</f>
        <v>5164</v>
      </c>
      <c r="E16" s="18">
        <f aca="true" t="shared" si="5" ref="E16:Q16">SUM(E58:E61)</f>
        <v>783</v>
      </c>
      <c r="F16" s="18">
        <f t="shared" si="5"/>
        <v>4285</v>
      </c>
      <c r="G16" s="18">
        <f t="shared" si="5"/>
        <v>96</v>
      </c>
      <c r="H16" s="18"/>
      <c r="I16" s="18">
        <f t="shared" si="5"/>
        <v>10599.176000000001</v>
      </c>
      <c r="J16" s="18">
        <f t="shared" si="5"/>
        <v>2246.4359999999997</v>
      </c>
      <c r="K16" s="18">
        <f t="shared" si="5"/>
        <v>8213.546</v>
      </c>
      <c r="L16" s="18">
        <f t="shared" si="5"/>
        <v>139.194</v>
      </c>
      <c r="M16" s="18"/>
      <c r="N16" s="18">
        <f t="shared" si="5"/>
        <v>6858677.640999999</v>
      </c>
      <c r="O16" s="18">
        <f t="shared" si="5"/>
        <v>1431194.692</v>
      </c>
      <c r="P16" s="18">
        <f t="shared" si="5"/>
        <v>5343119.662</v>
      </c>
      <c r="Q16" s="19">
        <f t="shared" si="5"/>
        <v>84363.287</v>
      </c>
    </row>
    <row r="17" spans="2:17" ht="29.25" customHeight="1">
      <c r="B17" s="10">
        <v>2012</v>
      </c>
      <c r="C17" s="12"/>
      <c r="D17" s="18">
        <f>SUM(D62:D65)</f>
        <v>5391</v>
      </c>
      <c r="E17" s="18">
        <f aca="true" t="shared" si="6" ref="E17:Q17">SUM(E62:E65)</f>
        <v>896</v>
      </c>
      <c r="F17" s="18">
        <f t="shared" si="6"/>
        <v>4397</v>
      </c>
      <c r="G17" s="18">
        <f t="shared" si="6"/>
        <v>98</v>
      </c>
      <c r="H17" s="18"/>
      <c r="I17" s="18">
        <f t="shared" si="6"/>
        <v>15126.315</v>
      </c>
      <c r="J17" s="18">
        <f t="shared" si="6"/>
        <v>5529.974000000001</v>
      </c>
      <c r="K17" s="18">
        <f t="shared" si="6"/>
        <v>9170.019</v>
      </c>
      <c r="L17" s="18">
        <f t="shared" si="6"/>
        <v>426.32200000000006</v>
      </c>
      <c r="M17" s="18"/>
      <c r="N17" s="18">
        <f t="shared" si="6"/>
        <v>10248323.703999998</v>
      </c>
      <c r="O17" s="18">
        <f t="shared" si="6"/>
        <v>3848071.551</v>
      </c>
      <c r="P17" s="18">
        <f t="shared" si="6"/>
        <v>6117627.874000001</v>
      </c>
      <c r="Q17" s="19">
        <f t="shared" si="6"/>
        <v>282624.279</v>
      </c>
    </row>
    <row r="18" spans="2:17" ht="29.25" customHeight="1">
      <c r="B18" s="10">
        <v>2013</v>
      </c>
      <c r="C18" s="12"/>
      <c r="D18" s="18">
        <f>SUM(D66:D69)</f>
        <v>6605</v>
      </c>
      <c r="E18" s="18">
        <f>SUM(E66:E69)</f>
        <v>1105</v>
      </c>
      <c r="F18" s="18">
        <f>SUM(F66:F69)</f>
        <v>5031</v>
      </c>
      <c r="G18" s="18">
        <f>SUM(G66:G69)</f>
        <v>469</v>
      </c>
      <c r="H18" s="18"/>
      <c r="I18" s="18">
        <f>SUM(I66:I69)</f>
        <v>13612.857</v>
      </c>
      <c r="J18" s="18">
        <f>SUM(J66:J69)</f>
        <v>3147.1530000000002</v>
      </c>
      <c r="K18" s="18">
        <f>SUM(K66:K69)</f>
        <v>9931.127</v>
      </c>
      <c r="L18" s="18">
        <f>SUM(L66:L69)</f>
        <v>534.577</v>
      </c>
      <c r="M18" s="18"/>
      <c r="N18" s="18">
        <f>SUM(N66:N69)</f>
        <v>9643737.742</v>
      </c>
      <c r="O18" s="18">
        <f>SUM(O66:O69)</f>
        <v>2218672.906</v>
      </c>
      <c r="P18" s="18">
        <f>SUM(P66:P69)</f>
        <v>7040845.538000001</v>
      </c>
      <c r="Q18" s="19">
        <f>SUM(Q66:Q69)</f>
        <v>384219.298</v>
      </c>
    </row>
    <row r="19" spans="2:17" ht="29.25" customHeight="1">
      <c r="B19" s="10">
        <v>2014</v>
      </c>
      <c r="C19" s="12"/>
      <c r="D19" s="18">
        <f>SUM(D70:D73)</f>
        <v>9050</v>
      </c>
      <c r="E19" s="18">
        <f>SUM(E70:E73)</f>
        <v>1023</v>
      </c>
      <c r="F19" s="18">
        <f>SUM(F70:F73)</f>
        <v>7569</v>
      </c>
      <c r="G19" s="18">
        <f>SUM(G70:G73)</f>
        <v>458</v>
      </c>
      <c r="H19" s="18"/>
      <c r="I19" s="18">
        <f>SUM(I70:I73)</f>
        <v>20111.987</v>
      </c>
      <c r="J19" s="18">
        <f>SUM(J70:J73)</f>
        <v>3917.037</v>
      </c>
      <c r="K19" s="18">
        <f>SUM(K70:K73)</f>
        <v>15539.001</v>
      </c>
      <c r="L19" s="18">
        <f>SUM(L70:L73)</f>
        <v>654.949</v>
      </c>
      <c r="M19" s="18"/>
      <c r="N19" s="18">
        <f>SUM(N70:N73)</f>
        <v>15607737.713</v>
      </c>
      <c r="O19" s="18">
        <f>SUM(O70:O73)</f>
        <v>3069580.5349999997</v>
      </c>
      <c r="P19" s="18">
        <f>SUM(P70:P73)</f>
        <v>12039212.515</v>
      </c>
      <c r="Q19" s="18">
        <f>SUM(Q70:Q73)</f>
        <v>498944.663</v>
      </c>
    </row>
    <row r="20" spans="2:17" ht="29.25" customHeight="1">
      <c r="B20" s="10">
        <v>2015</v>
      </c>
      <c r="C20" s="12"/>
      <c r="D20" s="18">
        <v>6984</v>
      </c>
      <c r="E20" s="18">
        <v>872</v>
      </c>
      <c r="F20" s="18">
        <v>5846</v>
      </c>
      <c r="G20" s="18">
        <v>266</v>
      </c>
      <c r="H20" s="18"/>
      <c r="I20" s="18">
        <v>15113</v>
      </c>
      <c r="J20" s="18">
        <v>3433</v>
      </c>
      <c r="K20" s="18">
        <v>11461</v>
      </c>
      <c r="L20" s="18">
        <v>219</v>
      </c>
      <c r="M20" s="18"/>
      <c r="N20" s="18">
        <v>12528601</v>
      </c>
      <c r="O20" s="18">
        <v>2919338</v>
      </c>
      <c r="P20" s="18">
        <v>9440093</v>
      </c>
      <c r="Q20" s="18">
        <v>169169</v>
      </c>
    </row>
    <row r="21" spans="2:17" ht="29.25" customHeight="1">
      <c r="B21" s="10"/>
      <c r="C21" s="12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2:22" ht="29.25" customHeight="1" hidden="1">
      <c r="B22" s="10">
        <v>2002</v>
      </c>
      <c r="C22" s="12" t="s">
        <v>11</v>
      </c>
      <c r="D22" s="18">
        <f>SUM(E22:G22)</f>
        <v>413</v>
      </c>
      <c r="E22" s="18">
        <v>55</v>
      </c>
      <c r="F22" s="18">
        <v>334</v>
      </c>
      <c r="G22" s="18">
        <v>24</v>
      </c>
      <c r="H22" s="18"/>
      <c r="I22" s="18">
        <f>SUM(J22:L22)</f>
        <v>651.513</v>
      </c>
      <c r="J22" s="18">
        <v>176.788</v>
      </c>
      <c r="K22" s="18">
        <v>320.902</v>
      </c>
      <c r="L22" s="18">
        <v>153.823</v>
      </c>
      <c r="M22" s="18"/>
      <c r="N22" s="18">
        <f>SUM(O22:Q22)</f>
        <v>143509.402</v>
      </c>
      <c r="O22" s="18">
        <v>38687.626</v>
      </c>
      <c r="P22" s="18">
        <v>70321.366</v>
      </c>
      <c r="Q22" s="19">
        <v>34500.41</v>
      </c>
      <c r="S22" s="5"/>
      <c r="T22" s="5"/>
      <c r="U22" s="5"/>
      <c r="V22" s="6"/>
    </row>
    <row r="23" spans="2:22" ht="29.25" customHeight="1" hidden="1">
      <c r="B23" s="10"/>
      <c r="C23" s="12" t="s">
        <v>12</v>
      </c>
      <c r="D23" s="18">
        <f aca="true" t="shared" si="7" ref="D23:D65">SUM(E23:G23)</f>
        <v>746</v>
      </c>
      <c r="E23" s="18">
        <v>102</v>
      </c>
      <c r="F23" s="18">
        <v>595</v>
      </c>
      <c r="G23" s="18">
        <v>49</v>
      </c>
      <c r="H23" s="18"/>
      <c r="I23" s="18">
        <f aca="true" t="shared" si="8" ref="I23:I65">SUM(J23:L23)</f>
        <v>961.758</v>
      </c>
      <c r="J23" s="18">
        <v>277.332</v>
      </c>
      <c r="K23" s="18">
        <v>614.562</v>
      </c>
      <c r="L23" s="18">
        <v>69.864</v>
      </c>
      <c r="M23" s="18"/>
      <c r="N23" s="18">
        <f aca="true" t="shared" si="9" ref="N23:N65">SUM(O23:Q23)</f>
        <v>232482.869</v>
      </c>
      <c r="O23" s="18">
        <v>66787.024</v>
      </c>
      <c r="P23" s="18">
        <v>148546.007</v>
      </c>
      <c r="Q23" s="19">
        <v>17149.838</v>
      </c>
      <c r="S23" s="5"/>
      <c r="T23" s="5"/>
      <c r="U23" s="5"/>
      <c r="V23" s="6"/>
    </row>
    <row r="24" spans="2:22" ht="29.25" customHeight="1" hidden="1">
      <c r="B24" s="10"/>
      <c r="C24" s="12" t="s">
        <v>13</v>
      </c>
      <c r="D24" s="18">
        <f t="shared" si="7"/>
        <v>617</v>
      </c>
      <c r="E24" s="18">
        <v>62</v>
      </c>
      <c r="F24" s="18">
        <v>536</v>
      </c>
      <c r="G24" s="18">
        <v>19</v>
      </c>
      <c r="H24" s="18"/>
      <c r="I24" s="18">
        <f t="shared" si="8"/>
        <v>829.975</v>
      </c>
      <c r="J24" s="18">
        <v>161.495</v>
      </c>
      <c r="K24" s="18">
        <v>617.957</v>
      </c>
      <c r="L24" s="18">
        <v>50.523</v>
      </c>
      <c r="M24" s="18"/>
      <c r="N24" s="18">
        <f t="shared" si="9"/>
        <v>210190.817</v>
      </c>
      <c r="O24" s="18">
        <v>42142.506</v>
      </c>
      <c r="P24" s="18">
        <v>154968.051</v>
      </c>
      <c r="Q24" s="19">
        <v>13080.26</v>
      </c>
      <c r="S24" s="5"/>
      <c r="T24" s="5"/>
      <c r="U24" s="5"/>
      <c r="V24" s="6"/>
    </row>
    <row r="25" spans="2:22" ht="29.25" customHeight="1" hidden="1">
      <c r="B25" s="10"/>
      <c r="C25" s="12" t="s">
        <v>14</v>
      </c>
      <c r="D25" s="18">
        <f t="shared" si="7"/>
        <v>1098</v>
      </c>
      <c r="E25" s="18">
        <v>68</v>
      </c>
      <c r="F25" s="18">
        <v>845</v>
      </c>
      <c r="G25" s="18">
        <v>185</v>
      </c>
      <c r="H25" s="18"/>
      <c r="I25" s="18">
        <f t="shared" si="8"/>
        <v>1132.5580000000002</v>
      </c>
      <c r="J25" s="18">
        <v>178.269</v>
      </c>
      <c r="K25" s="18">
        <v>871.071</v>
      </c>
      <c r="L25" s="18">
        <v>83.218</v>
      </c>
      <c r="M25" s="18"/>
      <c r="N25" s="18">
        <f t="shared" si="9"/>
        <v>302783.936</v>
      </c>
      <c r="O25" s="18">
        <v>48928.166</v>
      </c>
      <c r="P25" s="18">
        <v>233361.3</v>
      </c>
      <c r="Q25" s="19">
        <v>20494.47</v>
      </c>
      <c r="S25" s="5"/>
      <c r="T25" s="5"/>
      <c r="U25" s="5"/>
      <c r="V25" s="6"/>
    </row>
    <row r="26" spans="2:22" ht="29.25" customHeight="1" hidden="1">
      <c r="B26" s="10">
        <v>2003</v>
      </c>
      <c r="C26" s="12" t="s">
        <v>11</v>
      </c>
      <c r="D26" s="18">
        <f t="shared" si="7"/>
        <v>669</v>
      </c>
      <c r="E26" s="18">
        <v>111</v>
      </c>
      <c r="F26" s="18">
        <v>418</v>
      </c>
      <c r="G26" s="18">
        <v>140</v>
      </c>
      <c r="H26" s="18"/>
      <c r="I26" s="18">
        <f t="shared" si="8"/>
        <v>841.9010000000001</v>
      </c>
      <c r="J26" s="18">
        <v>327.225</v>
      </c>
      <c r="K26" s="18">
        <v>421.457</v>
      </c>
      <c r="L26" s="18">
        <v>93.219</v>
      </c>
      <c r="M26" s="18"/>
      <c r="N26" s="18">
        <f t="shared" si="9"/>
        <v>244468.566</v>
      </c>
      <c r="O26" s="18">
        <v>94865.416</v>
      </c>
      <c r="P26" s="18">
        <v>124266.428</v>
      </c>
      <c r="Q26" s="19">
        <v>25336.722</v>
      </c>
      <c r="S26" s="5"/>
      <c r="T26" s="5"/>
      <c r="U26" s="5"/>
      <c r="V26" s="5"/>
    </row>
    <row r="27" spans="2:22" ht="29.25" customHeight="1" hidden="1">
      <c r="B27" s="10"/>
      <c r="C27" s="12" t="s">
        <v>12</v>
      </c>
      <c r="D27" s="18">
        <f t="shared" si="7"/>
        <v>822</v>
      </c>
      <c r="E27" s="18">
        <v>52</v>
      </c>
      <c r="F27" s="18">
        <v>737</v>
      </c>
      <c r="G27" s="18">
        <v>33</v>
      </c>
      <c r="H27" s="18"/>
      <c r="I27" s="18">
        <f t="shared" si="8"/>
        <v>1117.8970000000002</v>
      </c>
      <c r="J27" s="18">
        <v>139.727</v>
      </c>
      <c r="K27" s="18">
        <v>953.345</v>
      </c>
      <c r="L27" s="18">
        <v>24.825</v>
      </c>
      <c r="M27" s="18"/>
      <c r="N27" s="18">
        <f t="shared" si="9"/>
        <v>324063.27</v>
      </c>
      <c r="O27" s="18">
        <v>40229.335</v>
      </c>
      <c r="P27" s="18">
        <v>276959.189</v>
      </c>
      <c r="Q27" s="19">
        <v>6874.746</v>
      </c>
      <c r="S27" s="5"/>
      <c r="T27" s="5"/>
      <c r="U27" s="5"/>
      <c r="V27" s="5"/>
    </row>
    <row r="28" spans="2:22" ht="29.25" customHeight="1" hidden="1">
      <c r="B28" s="10"/>
      <c r="C28" s="12" t="s">
        <v>13</v>
      </c>
      <c r="D28" s="18">
        <f t="shared" si="7"/>
        <v>1119</v>
      </c>
      <c r="E28" s="18">
        <v>88</v>
      </c>
      <c r="F28" s="18">
        <v>799</v>
      </c>
      <c r="G28" s="18">
        <v>232</v>
      </c>
      <c r="H28" s="18"/>
      <c r="I28" s="18">
        <f t="shared" si="8"/>
        <v>1259.744</v>
      </c>
      <c r="J28" s="18">
        <v>214.003</v>
      </c>
      <c r="K28" s="18">
        <v>860.585</v>
      </c>
      <c r="L28" s="18">
        <v>185.156</v>
      </c>
      <c r="M28" s="18"/>
      <c r="N28" s="18">
        <f t="shared" si="9"/>
        <v>377441.336</v>
      </c>
      <c r="O28" s="18">
        <v>65991.426</v>
      </c>
      <c r="P28" s="18">
        <v>260920.622</v>
      </c>
      <c r="Q28" s="19">
        <v>50529.288</v>
      </c>
      <c r="S28" s="5"/>
      <c r="T28" s="5"/>
      <c r="U28" s="5"/>
      <c r="V28" s="5"/>
    </row>
    <row r="29" spans="2:22" ht="29.25" customHeight="1" hidden="1">
      <c r="B29" s="10"/>
      <c r="C29" s="12" t="s">
        <v>14</v>
      </c>
      <c r="D29" s="18">
        <f t="shared" si="7"/>
        <v>1090</v>
      </c>
      <c r="E29" s="18">
        <v>57</v>
      </c>
      <c r="F29" s="18">
        <v>830</v>
      </c>
      <c r="G29" s="18">
        <v>203</v>
      </c>
      <c r="H29" s="18"/>
      <c r="I29" s="18">
        <f t="shared" si="8"/>
        <v>1365.259</v>
      </c>
      <c r="J29" s="18">
        <v>113.79</v>
      </c>
      <c r="K29" s="18">
        <v>1069.547</v>
      </c>
      <c r="L29" s="18">
        <v>181.922</v>
      </c>
      <c r="M29" s="18"/>
      <c r="N29" s="18">
        <f t="shared" si="9"/>
        <v>421732.652</v>
      </c>
      <c r="O29" s="18">
        <v>33388.157</v>
      </c>
      <c r="P29" s="18">
        <v>335588.319</v>
      </c>
      <c r="Q29" s="19">
        <v>52756.176</v>
      </c>
      <c r="S29" s="5"/>
      <c r="T29" s="5"/>
      <c r="U29" s="5"/>
      <c r="V29" s="5"/>
    </row>
    <row r="30" spans="2:22" ht="29.25" customHeight="1" hidden="1">
      <c r="B30" s="10">
        <v>2004</v>
      </c>
      <c r="C30" s="12" t="s">
        <v>11</v>
      </c>
      <c r="D30" s="18">
        <f t="shared" si="7"/>
        <v>1156</v>
      </c>
      <c r="E30" s="18">
        <v>29</v>
      </c>
      <c r="F30" s="18">
        <v>966</v>
      </c>
      <c r="G30" s="18">
        <v>161</v>
      </c>
      <c r="H30" s="18"/>
      <c r="I30" s="18">
        <f t="shared" si="8"/>
        <v>1609.9539999999997</v>
      </c>
      <c r="J30" s="18">
        <v>76.571</v>
      </c>
      <c r="K30" s="18">
        <v>1301.639</v>
      </c>
      <c r="L30" s="18">
        <v>231.744</v>
      </c>
      <c r="M30" s="18"/>
      <c r="N30" s="18">
        <f t="shared" si="9"/>
        <v>537916.844</v>
      </c>
      <c r="O30" s="18">
        <v>25490.168</v>
      </c>
      <c r="P30" s="18">
        <v>437804.406</v>
      </c>
      <c r="Q30" s="19">
        <v>74622.27</v>
      </c>
      <c r="S30" s="5"/>
      <c r="T30" s="5"/>
      <c r="U30" s="5"/>
      <c r="V30" s="5"/>
    </row>
    <row r="31" spans="2:22" ht="29.25" customHeight="1" hidden="1">
      <c r="B31" s="10"/>
      <c r="C31" s="12" t="s">
        <v>12</v>
      </c>
      <c r="D31" s="18">
        <f t="shared" si="7"/>
        <v>1012</v>
      </c>
      <c r="E31" s="18">
        <v>24</v>
      </c>
      <c r="F31" s="18">
        <v>787</v>
      </c>
      <c r="G31" s="18">
        <v>201</v>
      </c>
      <c r="H31" s="18"/>
      <c r="I31" s="18">
        <f t="shared" si="8"/>
        <v>1022.1919999999999</v>
      </c>
      <c r="J31" s="18">
        <v>31.598</v>
      </c>
      <c r="K31" s="18">
        <v>924.718</v>
      </c>
      <c r="L31" s="18">
        <v>65.876</v>
      </c>
      <c r="M31" s="18"/>
      <c r="N31" s="18">
        <f t="shared" si="9"/>
        <v>345732.672</v>
      </c>
      <c r="O31" s="18">
        <v>10742.276</v>
      </c>
      <c r="P31" s="18">
        <v>314446.195</v>
      </c>
      <c r="Q31" s="19">
        <v>20544.201</v>
      </c>
      <c r="S31" s="5"/>
      <c r="T31" s="5"/>
      <c r="U31" s="5"/>
      <c r="V31" s="5"/>
    </row>
    <row r="32" spans="2:22" ht="29.25" customHeight="1" hidden="1">
      <c r="B32" s="10"/>
      <c r="C32" s="12" t="s">
        <v>13</v>
      </c>
      <c r="D32" s="18">
        <f t="shared" si="7"/>
        <v>1071</v>
      </c>
      <c r="E32" s="18">
        <v>20</v>
      </c>
      <c r="F32" s="18">
        <v>862</v>
      </c>
      <c r="G32" s="18">
        <v>189</v>
      </c>
      <c r="H32" s="18"/>
      <c r="I32" s="18">
        <f t="shared" si="8"/>
        <v>1199.7789999999998</v>
      </c>
      <c r="J32" s="18">
        <v>32.437</v>
      </c>
      <c r="K32" s="18">
        <v>1118.666</v>
      </c>
      <c r="L32" s="18">
        <v>48.676</v>
      </c>
      <c r="M32" s="18"/>
      <c r="N32" s="18">
        <f t="shared" si="9"/>
        <v>430919.81799999997</v>
      </c>
      <c r="O32" s="18">
        <v>10681.171</v>
      </c>
      <c r="P32" s="18">
        <v>404591.861</v>
      </c>
      <c r="Q32" s="19">
        <v>15646.786</v>
      </c>
      <c r="S32" s="5"/>
      <c r="T32" s="5"/>
      <c r="U32" s="5"/>
      <c r="V32" s="5"/>
    </row>
    <row r="33" spans="2:22" ht="29.25" customHeight="1" hidden="1">
      <c r="B33" s="10"/>
      <c r="C33" s="12" t="s">
        <v>14</v>
      </c>
      <c r="D33" s="18">
        <f t="shared" si="7"/>
        <v>1472</v>
      </c>
      <c r="E33" s="18">
        <v>76</v>
      </c>
      <c r="F33" s="18">
        <v>1335</v>
      </c>
      <c r="G33" s="18">
        <v>61</v>
      </c>
      <c r="H33" s="18"/>
      <c r="I33" s="18">
        <f t="shared" si="8"/>
        <v>2057.888</v>
      </c>
      <c r="J33" s="18">
        <v>687.756</v>
      </c>
      <c r="K33" s="18">
        <v>1269.837</v>
      </c>
      <c r="L33" s="18">
        <v>100.295</v>
      </c>
      <c r="M33" s="18"/>
      <c r="N33" s="18">
        <f t="shared" si="9"/>
        <v>751700.48</v>
      </c>
      <c r="O33" s="18">
        <v>264788.135</v>
      </c>
      <c r="P33" s="18">
        <v>452129.896</v>
      </c>
      <c r="Q33" s="19">
        <v>34782.449</v>
      </c>
      <c r="S33" s="5"/>
      <c r="T33" s="5"/>
      <c r="U33" s="5"/>
      <c r="V33" s="5"/>
    </row>
    <row r="34" spans="2:22" ht="29.25" customHeight="1" hidden="1">
      <c r="B34" s="10">
        <v>2005</v>
      </c>
      <c r="C34" s="12" t="s">
        <v>11</v>
      </c>
      <c r="D34" s="18">
        <f t="shared" si="7"/>
        <v>1782</v>
      </c>
      <c r="E34" s="18">
        <v>129</v>
      </c>
      <c r="F34" s="18">
        <v>974</v>
      </c>
      <c r="G34" s="18">
        <v>679</v>
      </c>
      <c r="H34" s="18"/>
      <c r="I34" s="18">
        <f t="shared" si="8"/>
        <v>1276.978</v>
      </c>
      <c r="J34" s="18">
        <v>109.58</v>
      </c>
      <c r="K34" s="18">
        <v>941.34</v>
      </c>
      <c r="L34" s="18">
        <v>226.058</v>
      </c>
      <c r="M34" s="18"/>
      <c r="N34" s="18">
        <f t="shared" si="9"/>
        <v>468310.873</v>
      </c>
      <c r="O34" s="18">
        <v>40936.428</v>
      </c>
      <c r="P34" s="18">
        <v>349043.324</v>
      </c>
      <c r="Q34" s="19">
        <v>78331.121</v>
      </c>
      <c r="S34" s="5"/>
      <c r="T34" s="5"/>
      <c r="U34" s="5"/>
      <c r="V34" s="5"/>
    </row>
    <row r="35" spans="2:22" ht="29.25" customHeight="1" hidden="1">
      <c r="B35" s="10"/>
      <c r="C35" s="12" t="s">
        <v>12</v>
      </c>
      <c r="D35" s="18">
        <f t="shared" si="7"/>
        <v>1713</v>
      </c>
      <c r="E35" s="18">
        <v>85</v>
      </c>
      <c r="F35" s="18">
        <v>1391</v>
      </c>
      <c r="G35" s="18">
        <v>237</v>
      </c>
      <c r="H35" s="18"/>
      <c r="I35" s="18">
        <f t="shared" si="8"/>
        <v>1706.674</v>
      </c>
      <c r="J35" s="18">
        <v>302.709</v>
      </c>
      <c r="K35" s="18">
        <v>1325.961</v>
      </c>
      <c r="L35" s="18">
        <v>78.004</v>
      </c>
      <c r="M35" s="18"/>
      <c r="N35" s="18">
        <f t="shared" si="9"/>
        <v>625153.296</v>
      </c>
      <c r="O35" s="18">
        <v>108197.546</v>
      </c>
      <c r="P35" s="18">
        <v>490378.116</v>
      </c>
      <c r="Q35" s="19">
        <v>26577.634</v>
      </c>
      <c r="S35" s="5"/>
      <c r="T35" s="5"/>
      <c r="U35" s="5"/>
      <c r="V35" s="5"/>
    </row>
    <row r="36" spans="2:22" ht="29.25" customHeight="1" hidden="1">
      <c r="B36" s="10"/>
      <c r="C36" s="12" t="s">
        <v>13</v>
      </c>
      <c r="D36" s="18">
        <f t="shared" si="7"/>
        <v>1481</v>
      </c>
      <c r="E36" s="18">
        <v>208</v>
      </c>
      <c r="F36" s="18">
        <v>1241</v>
      </c>
      <c r="G36" s="18">
        <v>32</v>
      </c>
      <c r="H36" s="18"/>
      <c r="I36" s="18">
        <f t="shared" si="8"/>
        <v>2072.69</v>
      </c>
      <c r="J36" s="18">
        <v>198.455</v>
      </c>
      <c r="K36" s="18">
        <v>1811.655</v>
      </c>
      <c r="L36" s="18">
        <v>62.58</v>
      </c>
      <c r="M36" s="18"/>
      <c r="N36" s="18">
        <f t="shared" si="9"/>
        <v>809987.529</v>
      </c>
      <c r="O36" s="18">
        <v>78344.702</v>
      </c>
      <c r="P36" s="18">
        <v>706611.34</v>
      </c>
      <c r="Q36" s="19">
        <v>25031.487</v>
      </c>
      <c r="S36" s="5"/>
      <c r="T36" s="5"/>
      <c r="U36" s="5"/>
      <c r="V36" s="5"/>
    </row>
    <row r="37" spans="2:22" ht="29.25" customHeight="1" hidden="1">
      <c r="B37" s="10"/>
      <c r="C37" s="12" t="s">
        <v>14</v>
      </c>
      <c r="D37" s="18">
        <f t="shared" si="7"/>
        <v>1873</v>
      </c>
      <c r="E37" s="18">
        <v>90</v>
      </c>
      <c r="F37" s="18">
        <v>1550</v>
      </c>
      <c r="G37" s="18">
        <v>233</v>
      </c>
      <c r="H37" s="18"/>
      <c r="I37" s="18">
        <f t="shared" si="8"/>
        <v>2907.585</v>
      </c>
      <c r="J37" s="18">
        <v>549.565</v>
      </c>
      <c r="K37" s="18">
        <v>2168.046</v>
      </c>
      <c r="L37" s="18">
        <v>189.974</v>
      </c>
      <c r="M37" s="18"/>
      <c r="N37" s="18">
        <f t="shared" si="9"/>
        <v>1136894.225</v>
      </c>
      <c r="O37" s="18">
        <v>225258.046</v>
      </c>
      <c r="P37" s="18">
        <v>833802.882</v>
      </c>
      <c r="Q37" s="19">
        <v>77833.297</v>
      </c>
      <c r="S37" s="5"/>
      <c r="T37" s="5"/>
      <c r="U37" s="5"/>
      <c r="V37" s="5"/>
    </row>
    <row r="38" spans="2:22" ht="29.25" customHeight="1" hidden="1">
      <c r="B38" s="10">
        <v>2006</v>
      </c>
      <c r="C38" s="12" t="s">
        <v>11</v>
      </c>
      <c r="D38" s="18">
        <f t="shared" si="7"/>
        <v>1149</v>
      </c>
      <c r="E38" s="18">
        <v>142</v>
      </c>
      <c r="F38" s="18">
        <v>932</v>
      </c>
      <c r="G38" s="18">
        <v>75</v>
      </c>
      <c r="H38" s="18"/>
      <c r="I38" s="18">
        <f t="shared" si="8"/>
        <v>1724.7740000000001</v>
      </c>
      <c r="J38" s="18">
        <v>248.889</v>
      </c>
      <c r="K38" s="18">
        <v>1326.306</v>
      </c>
      <c r="L38" s="18">
        <v>149.579</v>
      </c>
      <c r="M38" s="18"/>
      <c r="N38" s="18">
        <f t="shared" si="9"/>
        <v>678311.405</v>
      </c>
      <c r="O38" s="18">
        <v>98360.417</v>
      </c>
      <c r="P38" s="18">
        <v>523868.37</v>
      </c>
      <c r="Q38" s="19">
        <v>56082.618</v>
      </c>
      <c r="S38" s="5"/>
      <c r="T38" s="5"/>
      <c r="U38" s="5"/>
      <c r="V38" s="5"/>
    </row>
    <row r="39" spans="2:22" ht="29.25" customHeight="1" hidden="1">
      <c r="B39" s="10"/>
      <c r="C39" s="12" t="s">
        <v>12</v>
      </c>
      <c r="D39" s="18">
        <f t="shared" si="7"/>
        <v>1851</v>
      </c>
      <c r="E39" s="18">
        <v>107</v>
      </c>
      <c r="F39" s="18">
        <v>1634</v>
      </c>
      <c r="G39" s="18">
        <v>110</v>
      </c>
      <c r="H39" s="18"/>
      <c r="I39" s="18">
        <f t="shared" si="8"/>
        <v>3090.607</v>
      </c>
      <c r="J39" s="18">
        <v>309.81</v>
      </c>
      <c r="K39" s="18">
        <v>2425.632</v>
      </c>
      <c r="L39" s="18">
        <v>355.165</v>
      </c>
      <c r="M39" s="18"/>
      <c r="N39" s="18">
        <f t="shared" si="9"/>
        <v>1464224.057</v>
      </c>
      <c r="O39" s="18">
        <v>138572.413</v>
      </c>
      <c r="P39" s="18">
        <v>1155622.531</v>
      </c>
      <c r="Q39" s="19">
        <v>170029.113</v>
      </c>
      <c r="S39" s="5"/>
      <c r="T39" s="5"/>
      <c r="U39" s="5"/>
      <c r="V39" s="5"/>
    </row>
    <row r="40" spans="2:22" ht="29.25" customHeight="1" hidden="1">
      <c r="B40" s="10"/>
      <c r="C40" s="12" t="s">
        <v>13</v>
      </c>
      <c r="D40" s="18">
        <f t="shared" si="7"/>
        <v>1816</v>
      </c>
      <c r="E40" s="18">
        <v>92</v>
      </c>
      <c r="F40" s="18">
        <v>1641</v>
      </c>
      <c r="G40" s="18">
        <v>83</v>
      </c>
      <c r="H40" s="18"/>
      <c r="I40" s="18">
        <f t="shared" si="8"/>
        <v>3467.189</v>
      </c>
      <c r="J40" s="18">
        <v>550.189</v>
      </c>
      <c r="K40" s="18">
        <v>2607.705</v>
      </c>
      <c r="L40" s="18">
        <v>309.295</v>
      </c>
      <c r="M40" s="18"/>
      <c r="N40" s="18">
        <f t="shared" si="9"/>
        <v>1665842.074</v>
      </c>
      <c r="O40" s="18">
        <v>264396.892</v>
      </c>
      <c r="P40" s="18">
        <v>1252360.148</v>
      </c>
      <c r="Q40" s="19">
        <v>149085.034</v>
      </c>
      <c r="S40" s="5"/>
      <c r="T40" s="5"/>
      <c r="U40" s="5"/>
      <c r="V40" s="5"/>
    </row>
    <row r="41" spans="2:22" ht="29.25" customHeight="1" hidden="1">
      <c r="B41" s="10"/>
      <c r="C41" s="12" t="s">
        <v>14</v>
      </c>
      <c r="D41" s="18">
        <f t="shared" si="7"/>
        <v>1873</v>
      </c>
      <c r="E41" s="18">
        <v>127</v>
      </c>
      <c r="F41" s="18">
        <v>1599</v>
      </c>
      <c r="G41" s="18">
        <v>147</v>
      </c>
      <c r="H41" s="18"/>
      <c r="I41" s="18">
        <f t="shared" si="8"/>
        <v>3323.14</v>
      </c>
      <c r="J41" s="18">
        <v>725.257</v>
      </c>
      <c r="K41" s="18">
        <v>2381.93</v>
      </c>
      <c r="L41" s="18">
        <v>215.953</v>
      </c>
      <c r="M41" s="18"/>
      <c r="N41" s="18">
        <f t="shared" si="9"/>
        <v>1606383.362</v>
      </c>
      <c r="O41" s="18">
        <v>366257.067</v>
      </c>
      <c r="P41" s="18">
        <v>1130195.403</v>
      </c>
      <c r="Q41" s="19">
        <v>109930.892</v>
      </c>
      <c r="S41" s="5"/>
      <c r="T41" s="5"/>
      <c r="U41" s="5"/>
      <c r="V41" s="5"/>
    </row>
    <row r="42" spans="2:22" ht="29.25" customHeight="1" hidden="1">
      <c r="B42" s="10">
        <v>2007</v>
      </c>
      <c r="C42" s="12" t="s">
        <v>11</v>
      </c>
      <c r="D42" s="18">
        <f t="shared" si="7"/>
        <v>1397</v>
      </c>
      <c r="E42" s="18">
        <v>112</v>
      </c>
      <c r="F42" s="18">
        <v>1126</v>
      </c>
      <c r="G42" s="18">
        <v>159</v>
      </c>
      <c r="H42" s="18"/>
      <c r="I42" s="18">
        <f t="shared" si="8"/>
        <v>2125.859</v>
      </c>
      <c r="J42" s="18">
        <v>153.484</v>
      </c>
      <c r="K42" s="18">
        <v>1710.475</v>
      </c>
      <c r="L42" s="18">
        <v>261.9</v>
      </c>
      <c r="M42" s="18"/>
      <c r="N42" s="18">
        <f t="shared" si="9"/>
        <v>1028229.1900000001</v>
      </c>
      <c r="O42" s="18">
        <v>77666.202</v>
      </c>
      <c r="P42" s="18">
        <v>830054.425</v>
      </c>
      <c r="Q42" s="19">
        <v>120508.563</v>
      </c>
      <c r="S42" s="5"/>
      <c r="T42" s="5"/>
      <c r="U42" s="5"/>
      <c r="V42" s="5"/>
    </row>
    <row r="43" spans="2:22" ht="29.25" customHeight="1" hidden="1">
      <c r="B43" s="10"/>
      <c r="C43" s="12" t="s">
        <v>12</v>
      </c>
      <c r="D43" s="18">
        <f t="shared" si="7"/>
        <v>1871</v>
      </c>
      <c r="E43" s="18">
        <v>106</v>
      </c>
      <c r="F43" s="18">
        <v>1619</v>
      </c>
      <c r="G43" s="18">
        <v>146</v>
      </c>
      <c r="H43" s="18"/>
      <c r="I43" s="18">
        <f t="shared" si="8"/>
        <v>3749.561</v>
      </c>
      <c r="J43" s="18">
        <v>707.18</v>
      </c>
      <c r="K43" s="18">
        <v>2978.197</v>
      </c>
      <c r="L43" s="18">
        <v>64.184</v>
      </c>
      <c r="M43" s="18"/>
      <c r="N43" s="18">
        <f t="shared" si="9"/>
        <v>1856780.036</v>
      </c>
      <c r="O43" s="18">
        <v>338408.123</v>
      </c>
      <c r="P43" s="18">
        <v>1487823.525</v>
      </c>
      <c r="Q43" s="19">
        <v>30548.388</v>
      </c>
      <c r="S43" s="5"/>
      <c r="T43" s="5"/>
      <c r="U43" s="5"/>
      <c r="V43" s="5"/>
    </row>
    <row r="44" spans="2:22" ht="29.25" customHeight="1" hidden="1">
      <c r="B44" s="10"/>
      <c r="C44" s="12" t="s">
        <v>13</v>
      </c>
      <c r="D44" s="18">
        <f t="shared" si="7"/>
        <v>1318</v>
      </c>
      <c r="E44" s="18">
        <v>112</v>
      </c>
      <c r="F44" s="18">
        <v>1146</v>
      </c>
      <c r="G44" s="18">
        <v>60</v>
      </c>
      <c r="H44" s="18"/>
      <c r="I44" s="18">
        <f t="shared" si="8"/>
        <v>3320.703</v>
      </c>
      <c r="J44" s="18">
        <v>376.169</v>
      </c>
      <c r="K44" s="18">
        <v>2847.161</v>
      </c>
      <c r="L44" s="18">
        <v>97.373</v>
      </c>
      <c r="M44" s="18"/>
      <c r="N44" s="18">
        <f t="shared" si="9"/>
        <v>1689539.0389999999</v>
      </c>
      <c r="O44" s="18">
        <v>186142.603</v>
      </c>
      <c r="P44" s="18">
        <v>1454461.303</v>
      </c>
      <c r="Q44" s="19">
        <v>48935.133</v>
      </c>
      <c r="S44" s="5"/>
      <c r="T44" s="5"/>
      <c r="U44" s="5"/>
      <c r="V44" s="5"/>
    </row>
    <row r="45" spans="2:22" ht="29.25" customHeight="1" hidden="1">
      <c r="B45" s="10"/>
      <c r="C45" s="12" t="s">
        <v>14</v>
      </c>
      <c r="D45" s="18">
        <f t="shared" si="7"/>
        <v>1710</v>
      </c>
      <c r="E45" s="18">
        <v>137</v>
      </c>
      <c r="F45" s="18">
        <v>1521</v>
      </c>
      <c r="G45" s="18">
        <v>52</v>
      </c>
      <c r="H45" s="18"/>
      <c r="I45" s="18">
        <f t="shared" si="8"/>
        <v>3189.5910000000003</v>
      </c>
      <c r="J45" s="18">
        <v>341.529</v>
      </c>
      <c r="K45" s="18">
        <v>2728.934</v>
      </c>
      <c r="L45" s="18">
        <v>119.128</v>
      </c>
      <c r="M45" s="18"/>
      <c r="N45" s="18">
        <f t="shared" si="9"/>
        <v>1580837.324</v>
      </c>
      <c r="O45" s="18">
        <v>171744.04</v>
      </c>
      <c r="P45" s="18">
        <v>1356042.347</v>
      </c>
      <c r="Q45" s="19">
        <v>53050.937</v>
      </c>
      <c r="S45" s="5"/>
      <c r="T45" s="5"/>
      <c r="U45" s="5"/>
      <c r="V45" s="5"/>
    </row>
    <row r="46" spans="2:22" ht="29.25" customHeight="1" hidden="1">
      <c r="B46" s="10">
        <v>2008</v>
      </c>
      <c r="C46" s="12" t="s">
        <v>11</v>
      </c>
      <c r="D46" s="18">
        <f t="shared" si="7"/>
        <v>1311</v>
      </c>
      <c r="E46" s="18">
        <v>173</v>
      </c>
      <c r="F46" s="18">
        <v>1110</v>
      </c>
      <c r="G46" s="18">
        <v>28</v>
      </c>
      <c r="H46" s="18"/>
      <c r="I46" s="18">
        <f t="shared" si="8"/>
        <v>2053.736</v>
      </c>
      <c r="J46" s="18">
        <v>657.015</v>
      </c>
      <c r="K46" s="18">
        <v>1369.648</v>
      </c>
      <c r="L46" s="18">
        <v>27.073</v>
      </c>
      <c r="M46" s="18"/>
      <c r="N46" s="18">
        <f t="shared" si="9"/>
        <v>1106827.777</v>
      </c>
      <c r="O46" s="18">
        <v>343160.848</v>
      </c>
      <c r="P46" s="18">
        <v>749422.484</v>
      </c>
      <c r="Q46" s="19">
        <v>14244.445</v>
      </c>
      <c r="S46" s="5"/>
      <c r="T46" s="5"/>
      <c r="U46" s="5"/>
      <c r="V46" s="5"/>
    </row>
    <row r="47" spans="2:22" ht="29.25" customHeight="1" hidden="1">
      <c r="B47" s="10"/>
      <c r="C47" s="12" t="s">
        <v>12</v>
      </c>
      <c r="D47" s="18">
        <f t="shared" si="7"/>
        <v>1671</v>
      </c>
      <c r="E47" s="18">
        <v>154</v>
      </c>
      <c r="F47" s="18">
        <v>1407</v>
      </c>
      <c r="G47" s="18">
        <v>110</v>
      </c>
      <c r="H47" s="18"/>
      <c r="I47" s="18">
        <f t="shared" si="8"/>
        <v>4012.703</v>
      </c>
      <c r="J47" s="18">
        <v>766.372</v>
      </c>
      <c r="K47" s="18">
        <v>3042.686</v>
      </c>
      <c r="L47" s="18">
        <v>203.645</v>
      </c>
      <c r="M47" s="18"/>
      <c r="N47" s="18">
        <f t="shared" si="9"/>
        <v>2470223.079</v>
      </c>
      <c r="O47" s="18">
        <v>472025.993</v>
      </c>
      <c r="P47" s="18">
        <v>1886599.92</v>
      </c>
      <c r="Q47" s="19">
        <v>111597.166</v>
      </c>
      <c r="S47" s="5"/>
      <c r="T47" s="5"/>
      <c r="U47" s="5"/>
      <c r="V47" s="5"/>
    </row>
    <row r="48" spans="2:22" ht="29.25" customHeight="1" hidden="1">
      <c r="B48" s="10"/>
      <c r="C48" s="12" t="s">
        <v>13</v>
      </c>
      <c r="D48" s="18">
        <f t="shared" si="7"/>
        <v>1381</v>
      </c>
      <c r="E48" s="18">
        <v>122</v>
      </c>
      <c r="F48" s="18">
        <v>1129</v>
      </c>
      <c r="G48" s="18">
        <v>130</v>
      </c>
      <c r="H48" s="18"/>
      <c r="I48" s="18">
        <f t="shared" si="8"/>
        <v>2955.2450000000003</v>
      </c>
      <c r="J48" s="18">
        <v>535.659</v>
      </c>
      <c r="K48" s="18">
        <v>2339.043</v>
      </c>
      <c r="L48" s="18">
        <v>80.543</v>
      </c>
      <c r="M48" s="18"/>
      <c r="N48" s="18">
        <f t="shared" si="9"/>
        <v>1644833.465</v>
      </c>
      <c r="O48" s="18">
        <v>299376.675</v>
      </c>
      <c r="P48" s="18">
        <v>1298757.791</v>
      </c>
      <c r="Q48" s="19">
        <v>46698.999</v>
      </c>
      <c r="S48" s="5"/>
      <c r="T48" s="5"/>
      <c r="U48" s="5"/>
      <c r="V48" s="5"/>
    </row>
    <row r="49" spans="2:22" ht="29.25" customHeight="1" hidden="1">
      <c r="B49" s="10"/>
      <c r="C49" s="12" t="s">
        <v>14</v>
      </c>
      <c r="D49" s="18">
        <f t="shared" si="7"/>
        <v>1339</v>
      </c>
      <c r="E49" s="18">
        <v>153</v>
      </c>
      <c r="F49" s="18">
        <v>1130</v>
      </c>
      <c r="G49" s="18">
        <v>56</v>
      </c>
      <c r="H49" s="18"/>
      <c r="I49" s="18">
        <f t="shared" si="8"/>
        <v>2413.957</v>
      </c>
      <c r="J49" s="18">
        <v>339.386</v>
      </c>
      <c r="K49" s="18">
        <v>2005.371</v>
      </c>
      <c r="L49" s="18">
        <v>69.2</v>
      </c>
      <c r="M49" s="18"/>
      <c r="N49" s="18">
        <f t="shared" si="9"/>
        <v>1283208.633</v>
      </c>
      <c r="O49" s="18">
        <v>174119.448</v>
      </c>
      <c r="P49" s="18">
        <v>1072809.133</v>
      </c>
      <c r="Q49" s="19">
        <v>36280.052</v>
      </c>
      <c r="S49" s="5"/>
      <c r="T49" s="5"/>
      <c r="U49" s="5"/>
      <c r="V49" s="5"/>
    </row>
    <row r="50" spans="2:22" ht="29.25" customHeight="1" hidden="1">
      <c r="B50" s="10">
        <v>2009</v>
      </c>
      <c r="C50" s="12" t="s">
        <v>11</v>
      </c>
      <c r="D50" s="18">
        <f t="shared" si="7"/>
        <v>1774</v>
      </c>
      <c r="E50" s="18">
        <v>209</v>
      </c>
      <c r="F50" s="18">
        <v>1430</v>
      </c>
      <c r="G50" s="18">
        <v>135</v>
      </c>
      <c r="H50" s="18"/>
      <c r="I50" s="18">
        <f t="shared" si="8"/>
        <v>3051.718</v>
      </c>
      <c r="J50" s="18">
        <v>489.158</v>
      </c>
      <c r="K50" s="18">
        <v>2481.154</v>
      </c>
      <c r="L50" s="18">
        <v>81.406</v>
      </c>
      <c r="M50" s="18"/>
      <c r="N50" s="18">
        <f t="shared" si="9"/>
        <v>1666894.1230000001</v>
      </c>
      <c r="O50" s="18">
        <v>262702.326</v>
      </c>
      <c r="P50" s="18">
        <v>1361677.552</v>
      </c>
      <c r="Q50" s="19">
        <v>42514.245</v>
      </c>
      <c r="S50" s="5"/>
      <c r="T50" s="5"/>
      <c r="U50" s="5"/>
      <c r="V50" s="5"/>
    </row>
    <row r="51" spans="2:22" ht="29.25" customHeight="1" hidden="1">
      <c r="B51" s="10"/>
      <c r="C51" s="12" t="s">
        <v>12</v>
      </c>
      <c r="D51" s="18">
        <f t="shared" si="7"/>
        <v>1863</v>
      </c>
      <c r="E51" s="18">
        <v>92</v>
      </c>
      <c r="F51" s="18">
        <v>863</v>
      </c>
      <c r="G51" s="18">
        <v>908</v>
      </c>
      <c r="H51" s="18"/>
      <c r="I51" s="18">
        <f t="shared" si="8"/>
        <v>2480.352</v>
      </c>
      <c r="J51" s="18">
        <v>259.268</v>
      </c>
      <c r="K51" s="18">
        <v>2032.297</v>
      </c>
      <c r="L51" s="18">
        <v>188.787</v>
      </c>
      <c r="M51" s="18"/>
      <c r="N51" s="18">
        <f t="shared" si="9"/>
        <v>1360043.394</v>
      </c>
      <c r="O51" s="18">
        <v>130506.299</v>
      </c>
      <c r="P51" s="18">
        <v>1133640.381</v>
      </c>
      <c r="Q51" s="19">
        <v>95896.714</v>
      </c>
      <c r="S51" s="5"/>
      <c r="T51" s="5"/>
      <c r="U51" s="5"/>
      <c r="V51" s="5"/>
    </row>
    <row r="52" spans="2:22" ht="29.25" customHeight="1" hidden="1">
      <c r="B52" s="10"/>
      <c r="C52" s="12" t="s">
        <v>13</v>
      </c>
      <c r="D52" s="18">
        <f t="shared" si="7"/>
        <v>887</v>
      </c>
      <c r="E52" s="18">
        <v>92</v>
      </c>
      <c r="F52" s="18">
        <v>729</v>
      </c>
      <c r="G52" s="18">
        <v>66</v>
      </c>
      <c r="H52" s="18"/>
      <c r="I52" s="18">
        <f t="shared" si="8"/>
        <v>1127.844</v>
      </c>
      <c r="J52" s="18">
        <v>182.822</v>
      </c>
      <c r="K52" s="18">
        <v>913.879</v>
      </c>
      <c r="L52" s="18">
        <v>31.143</v>
      </c>
      <c r="M52" s="18"/>
      <c r="N52" s="18">
        <f t="shared" si="9"/>
        <v>603872.243</v>
      </c>
      <c r="O52" s="18">
        <v>96104.576</v>
      </c>
      <c r="P52" s="18">
        <v>490792</v>
      </c>
      <c r="Q52" s="19">
        <v>16975.667</v>
      </c>
      <c r="S52" s="5"/>
      <c r="T52" s="5"/>
      <c r="U52" s="5"/>
      <c r="V52" s="5"/>
    </row>
    <row r="53" spans="2:22" ht="29.25" customHeight="1" hidden="1">
      <c r="B53" s="10"/>
      <c r="C53" s="12" t="s">
        <v>14</v>
      </c>
      <c r="D53" s="18">
        <f t="shared" si="7"/>
        <v>1141</v>
      </c>
      <c r="E53" s="18">
        <v>180</v>
      </c>
      <c r="F53" s="18">
        <v>891</v>
      </c>
      <c r="G53" s="18">
        <v>70</v>
      </c>
      <c r="H53" s="18"/>
      <c r="I53" s="18">
        <f t="shared" si="8"/>
        <v>2004.074</v>
      </c>
      <c r="J53" s="18">
        <v>518.024</v>
      </c>
      <c r="K53" s="18">
        <v>1427.4</v>
      </c>
      <c r="L53" s="18">
        <v>58.65</v>
      </c>
      <c r="M53" s="18"/>
      <c r="N53" s="18">
        <f t="shared" si="9"/>
        <v>1045379.824</v>
      </c>
      <c r="O53" s="18">
        <v>268050.869</v>
      </c>
      <c r="P53" s="18">
        <v>745770.516</v>
      </c>
      <c r="Q53" s="19">
        <v>31558.439</v>
      </c>
      <c r="S53" s="5"/>
      <c r="T53" s="5"/>
      <c r="U53" s="5"/>
      <c r="V53" s="5"/>
    </row>
    <row r="54" spans="2:22" ht="29.25" customHeight="1" hidden="1">
      <c r="B54" s="10">
        <v>2010</v>
      </c>
      <c r="C54" s="12" t="s">
        <v>11</v>
      </c>
      <c r="D54" s="18">
        <f t="shared" si="7"/>
        <v>1403</v>
      </c>
      <c r="E54" s="18">
        <v>145</v>
      </c>
      <c r="F54" s="18">
        <v>795</v>
      </c>
      <c r="G54" s="18">
        <v>463</v>
      </c>
      <c r="H54" s="18"/>
      <c r="I54" s="18">
        <f t="shared" si="8"/>
        <v>1761.613</v>
      </c>
      <c r="J54" s="18">
        <v>355.71</v>
      </c>
      <c r="K54" s="18">
        <v>1246.271</v>
      </c>
      <c r="L54" s="18">
        <v>159.632</v>
      </c>
      <c r="M54" s="18"/>
      <c r="N54" s="18">
        <f t="shared" si="9"/>
        <v>995574.219</v>
      </c>
      <c r="O54" s="18">
        <v>206588.063</v>
      </c>
      <c r="P54" s="18">
        <v>699057.611</v>
      </c>
      <c r="Q54" s="19">
        <v>89928.545</v>
      </c>
      <c r="S54" s="5"/>
      <c r="T54" s="5"/>
      <c r="U54" s="5"/>
      <c r="V54" s="5"/>
    </row>
    <row r="55" spans="2:22" ht="29.25" customHeight="1" hidden="1">
      <c r="B55" s="10"/>
      <c r="C55" s="12" t="s">
        <v>12</v>
      </c>
      <c r="D55" s="18">
        <f t="shared" si="7"/>
        <v>1575</v>
      </c>
      <c r="E55" s="18">
        <v>233</v>
      </c>
      <c r="F55" s="18">
        <v>1204</v>
      </c>
      <c r="G55" s="18">
        <v>138</v>
      </c>
      <c r="H55" s="18"/>
      <c r="I55" s="18">
        <f t="shared" si="8"/>
        <v>3224.595</v>
      </c>
      <c r="J55" s="18">
        <v>659.858</v>
      </c>
      <c r="K55" s="18">
        <v>2347.784</v>
      </c>
      <c r="L55" s="18">
        <v>216.953</v>
      </c>
      <c r="M55" s="18"/>
      <c r="N55" s="18">
        <f t="shared" si="9"/>
        <v>1826845.314</v>
      </c>
      <c r="O55" s="18">
        <v>366212.429</v>
      </c>
      <c r="P55" s="18">
        <v>1342309.712</v>
      </c>
      <c r="Q55" s="19">
        <v>118323.173</v>
      </c>
      <c r="S55" s="5"/>
      <c r="T55" s="5"/>
      <c r="U55" s="5"/>
      <c r="V55" s="5"/>
    </row>
    <row r="56" spans="2:22" ht="29.25" customHeight="1" hidden="1">
      <c r="B56" s="10"/>
      <c r="C56" s="12" t="s">
        <v>13</v>
      </c>
      <c r="D56" s="18">
        <f t="shared" si="7"/>
        <v>1361</v>
      </c>
      <c r="E56" s="18">
        <v>205</v>
      </c>
      <c r="F56" s="18">
        <v>819</v>
      </c>
      <c r="G56" s="18">
        <v>337</v>
      </c>
      <c r="H56" s="18"/>
      <c r="I56" s="18">
        <f t="shared" si="8"/>
        <v>2110.046</v>
      </c>
      <c r="J56" s="18">
        <v>485.262</v>
      </c>
      <c r="K56" s="18">
        <v>1473.083</v>
      </c>
      <c r="L56" s="18">
        <v>151.701</v>
      </c>
      <c r="M56" s="18"/>
      <c r="N56" s="18">
        <f t="shared" si="9"/>
        <v>1220399.4579999999</v>
      </c>
      <c r="O56" s="18">
        <v>271497.481</v>
      </c>
      <c r="P56" s="18">
        <v>860150.345</v>
      </c>
      <c r="Q56" s="19">
        <v>88751.632</v>
      </c>
      <c r="S56" s="5"/>
      <c r="T56" s="5"/>
      <c r="U56" s="5"/>
      <c r="V56" s="5"/>
    </row>
    <row r="57" spans="2:22" ht="29.25" customHeight="1" hidden="1">
      <c r="B57" s="10"/>
      <c r="C57" s="12" t="s">
        <v>14</v>
      </c>
      <c r="D57" s="18">
        <f t="shared" si="7"/>
        <v>3110</v>
      </c>
      <c r="E57" s="18">
        <v>462</v>
      </c>
      <c r="F57" s="18">
        <v>2431</v>
      </c>
      <c r="G57" s="18">
        <v>217</v>
      </c>
      <c r="H57" s="18"/>
      <c r="I57" s="18">
        <f t="shared" si="8"/>
        <v>5348.024</v>
      </c>
      <c r="J57" s="18">
        <v>935.968</v>
      </c>
      <c r="K57" s="18">
        <v>4191.304</v>
      </c>
      <c r="L57" s="18">
        <v>220.752</v>
      </c>
      <c r="M57" s="18"/>
      <c r="N57" s="18">
        <f t="shared" si="9"/>
        <v>3109106.2079999996</v>
      </c>
      <c r="O57" s="18">
        <v>528462.36</v>
      </c>
      <c r="P57" s="18">
        <v>2451507.792</v>
      </c>
      <c r="Q57" s="19">
        <v>129136.056</v>
      </c>
      <c r="S57" s="5"/>
      <c r="T57" s="5"/>
      <c r="U57" s="5"/>
      <c r="V57" s="5"/>
    </row>
    <row r="58" spans="2:22" ht="29.25" customHeight="1" hidden="1">
      <c r="B58" s="10">
        <v>2011</v>
      </c>
      <c r="C58" s="12" t="s">
        <v>11</v>
      </c>
      <c r="D58" s="18">
        <f t="shared" si="7"/>
        <v>856</v>
      </c>
      <c r="E58" s="18">
        <v>158</v>
      </c>
      <c r="F58" s="18">
        <v>660</v>
      </c>
      <c r="G58" s="18">
        <v>38</v>
      </c>
      <c r="H58" s="18"/>
      <c r="I58" s="18">
        <f t="shared" si="8"/>
        <v>2424.503</v>
      </c>
      <c r="J58" s="18">
        <v>505.44</v>
      </c>
      <c r="K58" s="18">
        <v>1820.208</v>
      </c>
      <c r="L58" s="18">
        <v>98.855</v>
      </c>
      <c r="M58" s="18"/>
      <c r="N58" s="18">
        <f t="shared" si="9"/>
        <v>1511826.554</v>
      </c>
      <c r="O58" s="18">
        <v>306724.916</v>
      </c>
      <c r="P58" s="18">
        <v>1147774.509</v>
      </c>
      <c r="Q58" s="19">
        <v>57327.129</v>
      </c>
      <c r="S58" s="5"/>
      <c r="T58" s="5"/>
      <c r="U58" s="5"/>
      <c r="V58" s="5"/>
    </row>
    <row r="59" spans="2:22" ht="29.25" customHeight="1" hidden="1">
      <c r="B59" s="10"/>
      <c r="C59" s="12" t="s">
        <v>12</v>
      </c>
      <c r="D59" s="18">
        <f t="shared" si="7"/>
        <v>1484</v>
      </c>
      <c r="E59" s="18">
        <v>233</v>
      </c>
      <c r="F59" s="18">
        <v>1240</v>
      </c>
      <c r="G59" s="18">
        <v>11</v>
      </c>
      <c r="H59" s="18"/>
      <c r="I59" s="18">
        <f t="shared" si="8"/>
        <v>2120.5159999999996</v>
      </c>
      <c r="J59" s="18">
        <v>616.341</v>
      </c>
      <c r="K59" s="18">
        <v>1497.475</v>
      </c>
      <c r="L59" s="18">
        <v>6.7</v>
      </c>
      <c r="M59" s="18"/>
      <c r="N59" s="18">
        <f t="shared" si="9"/>
        <v>1354059.2130000002</v>
      </c>
      <c r="O59" s="18">
        <v>384530.884</v>
      </c>
      <c r="P59" s="18">
        <v>965033.202</v>
      </c>
      <c r="Q59" s="19">
        <v>4495.127</v>
      </c>
      <c r="S59" s="5"/>
      <c r="T59" s="5"/>
      <c r="U59" s="5"/>
      <c r="V59" s="5"/>
    </row>
    <row r="60" spans="2:22" ht="29.25" customHeight="1" hidden="1">
      <c r="B60" s="10"/>
      <c r="C60" s="12" t="s">
        <v>13</v>
      </c>
      <c r="D60" s="18">
        <f t="shared" si="7"/>
        <v>1202</v>
      </c>
      <c r="E60" s="18">
        <v>189</v>
      </c>
      <c r="F60" s="18">
        <v>998</v>
      </c>
      <c r="G60" s="18">
        <v>15</v>
      </c>
      <c r="H60" s="18"/>
      <c r="I60" s="18">
        <f t="shared" si="8"/>
        <v>2864.6180000000004</v>
      </c>
      <c r="J60" s="18">
        <v>490.711</v>
      </c>
      <c r="K60" s="18">
        <v>2363.492</v>
      </c>
      <c r="L60" s="18">
        <v>10.415</v>
      </c>
      <c r="M60" s="18"/>
      <c r="N60" s="18">
        <f t="shared" si="9"/>
        <v>1882829.1379999998</v>
      </c>
      <c r="O60" s="18">
        <v>326572.804</v>
      </c>
      <c r="P60" s="18">
        <v>1549367.515</v>
      </c>
      <c r="Q60" s="19">
        <v>6888.819</v>
      </c>
      <c r="S60" s="5"/>
      <c r="T60" s="5"/>
      <c r="U60" s="5"/>
      <c r="V60" s="5"/>
    </row>
    <row r="61" spans="2:22" ht="29.25" customHeight="1" hidden="1">
      <c r="B61" s="10"/>
      <c r="C61" s="12" t="s">
        <v>14</v>
      </c>
      <c r="D61" s="18">
        <f t="shared" si="7"/>
        <v>1622</v>
      </c>
      <c r="E61" s="18">
        <v>203</v>
      </c>
      <c r="F61" s="18">
        <v>1387</v>
      </c>
      <c r="G61" s="18">
        <v>32</v>
      </c>
      <c r="H61" s="18"/>
      <c r="I61" s="18">
        <f t="shared" si="8"/>
        <v>3189.539</v>
      </c>
      <c r="J61" s="18">
        <v>633.944</v>
      </c>
      <c r="K61" s="18">
        <v>2532.371</v>
      </c>
      <c r="L61" s="18">
        <v>23.224</v>
      </c>
      <c r="M61" s="18"/>
      <c r="N61" s="18">
        <f t="shared" si="9"/>
        <v>2109962.736</v>
      </c>
      <c r="O61" s="18">
        <v>413366.088</v>
      </c>
      <c r="P61" s="18">
        <v>1680944.436</v>
      </c>
      <c r="Q61" s="19">
        <v>15652.212</v>
      </c>
      <c r="S61" s="5"/>
      <c r="T61" s="5"/>
      <c r="U61" s="5"/>
      <c r="V61" s="5"/>
    </row>
    <row r="62" spans="2:22" s="41" customFormat="1" ht="29.25" customHeight="1" hidden="1">
      <c r="B62" s="37">
        <v>2012</v>
      </c>
      <c r="C62" s="38" t="s">
        <v>11</v>
      </c>
      <c r="D62" s="39">
        <f t="shared" si="7"/>
        <v>1137</v>
      </c>
      <c r="E62" s="39">
        <v>249</v>
      </c>
      <c r="F62" s="39">
        <v>873</v>
      </c>
      <c r="G62" s="39">
        <v>15</v>
      </c>
      <c r="H62" s="39"/>
      <c r="I62" s="39">
        <f t="shared" si="8"/>
        <v>4302.927</v>
      </c>
      <c r="J62" s="39">
        <v>2648.302</v>
      </c>
      <c r="K62" s="39">
        <v>1637.939</v>
      </c>
      <c r="L62" s="39">
        <v>16.686</v>
      </c>
      <c r="M62" s="39"/>
      <c r="N62" s="39">
        <f t="shared" si="9"/>
        <v>2987827.343</v>
      </c>
      <c r="O62" s="39">
        <v>1875128.363</v>
      </c>
      <c r="P62" s="39">
        <v>1101909.327</v>
      </c>
      <c r="Q62" s="40">
        <v>10789.653</v>
      </c>
      <c r="S62" s="42"/>
      <c r="T62" s="42"/>
      <c r="U62" s="42"/>
      <c r="V62" s="42"/>
    </row>
    <row r="63" spans="2:22" ht="29.25" customHeight="1" hidden="1">
      <c r="B63" s="10"/>
      <c r="C63" s="12" t="s">
        <v>12</v>
      </c>
      <c r="D63" s="18">
        <f t="shared" si="7"/>
        <v>1556</v>
      </c>
      <c r="E63" s="18">
        <v>244</v>
      </c>
      <c r="F63" s="18">
        <v>1239</v>
      </c>
      <c r="G63" s="18">
        <v>73</v>
      </c>
      <c r="H63" s="18"/>
      <c r="I63" s="18">
        <f t="shared" si="8"/>
        <v>4220.177</v>
      </c>
      <c r="J63" s="18">
        <v>1389.477</v>
      </c>
      <c r="K63" s="18">
        <v>2672.263</v>
      </c>
      <c r="L63" s="18">
        <v>158.437</v>
      </c>
      <c r="M63" s="18"/>
      <c r="N63" s="18">
        <f t="shared" si="9"/>
        <v>2854739.9349999996</v>
      </c>
      <c r="O63" s="18">
        <v>952556.813</v>
      </c>
      <c r="P63" s="18">
        <v>1795229.572</v>
      </c>
      <c r="Q63" s="19">
        <v>106953.55</v>
      </c>
      <c r="S63" s="5"/>
      <c r="T63" s="5"/>
      <c r="U63" s="5"/>
      <c r="V63" s="5"/>
    </row>
    <row r="64" spans="2:22" ht="29.25" customHeight="1" hidden="1">
      <c r="B64" s="10"/>
      <c r="C64" s="12" t="s">
        <v>13</v>
      </c>
      <c r="D64" s="18">
        <f t="shared" si="7"/>
        <v>1145</v>
      </c>
      <c r="E64" s="18">
        <v>199</v>
      </c>
      <c r="F64" s="18">
        <v>947</v>
      </c>
      <c r="G64" s="18">
        <v>-1</v>
      </c>
      <c r="H64" s="18"/>
      <c r="I64" s="18">
        <f t="shared" si="8"/>
        <v>3138.665</v>
      </c>
      <c r="J64" s="18">
        <v>709.667</v>
      </c>
      <c r="K64" s="18">
        <v>2198.07</v>
      </c>
      <c r="L64" s="18">
        <v>230.928</v>
      </c>
      <c r="M64" s="18"/>
      <c r="N64" s="18">
        <f t="shared" si="9"/>
        <v>2126309.475</v>
      </c>
      <c r="O64" s="18">
        <v>482477.184</v>
      </c>
      <c r="P64" s="18">
        <v>1491475.32</v>
      </c>
      <c r="Q64" s="19">
        <v>152356.971</v>
      </c>
      <c r="S64" s="5"/>
      <c r="T64" s="5"/>
      <c r="U64" s="5"/>
      <c r="V64" s="5"/>
    </row>
    <row r="65" spans="2:22" ht="29.25" customHeight="1" hidden="1">
      <c r="B65" s="10"/>
      <c r="C65" s="12" t="s">
        <v>14</v>
      </c>
      <c r="D65" s="18">
        <f t="shared" si="7"/>
        <v>1553</v>
      </c>
      <c r="E65" s="18">
        <v>204</v>
      </c>
      <c r="F65" s="18">
        <v>1338</v>
      </c>
      <c r="G65" s="18">
        <v>11</v>
      </c>
      <c r="H65" s="18"/>
      <c r="I65" s="18">
        <f t="shared" si="8"/>
        <v>3464.546</v>
      </c>
      <c r="J65" s="18">
        <v>782.528</v>
      </c>
      <c r="K65" s="18">
        <v>2661.747</v>
      </c>
      <c r="L65" s="18">
        <v>20.271</v>
      </c>
      <c r="M65" s="18"/>
      <c r="N65" s="18">
        <f t="shared" si="9"/>
        <v>2279446.951</v>
      </c>
      <c r="O65" s="18">
        <v>537909.191</v>
      </c>
      <c r="P65" s="18">
        <v>1729013.655</v>
      </c>
      <c r="Q65" s="19">
        <v>12524.105</v>
      </c>
      <c r="S65" s="5"/>
      <c r="T65" s="5"/>
      <c r="U65" s="5"/>
      <c r="V65" s="5"/>
    </row>
    <row r="66" spans="2:22" ht="29.25" customHeight="1">
      <c r="B66" s="10">
        <v>2013</v>
      </c>
      <c r="C66" s="12" t="s">
        <v>11</v>
      </c>
      <c r="D66" s="18">
        <f aca="true" t="shared" si="10" ref="D66:D72">SUM(E66:G66)</f>
        <v>1368</v>
      </c>
      <c r="E66" s="18">
        <v>215</v>
      </c>
      <c r="F66" s="18">
        <v>1100</v>
      </c>
      <c r="G66" s="18">
        <v>53</v>
      </c>
      <c r="H66" s="18"/>
      <c r="I66" s="18">
        <f aca="true" t="shared" si="11" ref="I66:I72">SUM(J66:L66)</f>
        <v>2773.651</v>
      </c>
      <c r="J66" s="18">
        <v>994.651</v>
      </c>
      <c r="K66" s="18">
        <v>1701.407</v>
      </c>
      <c r="L66" s="18">
        <v>77.593</v>
      </c>
      <c r="M66" s="18"/>
      <c r="N66" s="18">
        <f aca="true" t="shared" si="12" ref="N66:N72">SUM(O66:Q66)</f>
        <v>1894599.5620000002</v>
      </c>
      <c r="O66" s="18">
        <v>696562.52</v>
      </c>
      <c r="P66" s="18">
        <v>1144086.914</v>
      </c>
      <c r="Q66" s="19">
        <v>53950.128</v>
      </c>
      <c r="S66" s="5"/>
      <c r="T66" s="5"/>
      <c r="U66" s="5"/>
      <c r="V66" s="5"/>
    </row>
    <row r="67" spans="2:22" ht="29.25" customHeight="1">
      <c r="B67" s="10"/>
      <c r="C67" s="12" t="s">
        <v>12</v>
      </c>
      <c r="D67" s="18">
        <f t="shared" si="10"/>
        <v>1684</v>
      </c>
      <c r="E67" s="18">
        <v>218</v>
      </c>
      <c r="F67" s="18">
        <v>1347</v>
      </c>
      <c r="G67" s="18">
        <v>119</v>
      </c>
      <c r="H67" s="18"/>
      <c r="I67" s="18">
        <f t="shared" si="11"/>
        <v>3420.9089999999997</v>
      </c>
      <c r="J67" s="18">
        <v>729.867</v>
      </c>
      <c r="K67" s="18">
        <v>2423.319</v>
      </c>
      <c r="L67" s="18">
        <v>267.723</v>
      </c>
      <c r="M67" s="18"/>
      <c r="N67" s="18">
        <f t="shared" si="12"/>
        <v>2382281.236</v>
      </c>
      <c r="O67" s="18">
        <v>507564.7</v>
      </c>
      <c r="P67" s="18">
        <v>1674276.493</v>
      </c>
      <c r="Q67" s="19">
        <v>200440.043</v>
      </c>
      <c r="S67" s="5"/>
      <c r="T67" s="5"/>
      <c r="U67" s="5"/>
      <c r="V67" s="5"/>
    </row>
    <row r="68" spans="2:22" ht="29.25" customHeight="1">
      <c r="B68" s="10"/>
      <c r="C68" s="12" t="s">
        <v>13</v>
      </c>
      <c r="D68" s="18">
        <f t="shared" si="10"/>
        <v>1651</v>
      </c>
      <c r="E68" s="18">
        <v>281</v>
      </c>
      <c r="F68" s="18">
        <v>1115</v>
      </c>
      <c r="G68" s="18">
        <v>255</v>
      </c>
      <c r="H68" s="18"/>
      <c r="I68" s="18">
        <f t="shared" si="11"/>
        <v>3238.291</v>
      </c>
      <c r="J68" s="18">
        <v>550.095</v>
      </c>
      <c r="K68" s="18">
        <v>2633.709</v>
      </c>
      <c r="L68" s="18">
        <v>54.487</v>
      </c>
      <c r="M68" s="18"/>
      <c r="N68" s="18">
        <f t="shared" si="12"/>
        <v>2346147.454</v>
      </c>
      <c r="O68" s="18">
        <v>405561.943</v>
      </c>
      <c r="P68" s="18">
        <v>1900504.199</v>
      </c>
      <c r="Q68" s="19">
        <v>40081.312</v>
      </c>
      <c r="S68" s="5"/>
      <c r="T68" s="5"/>
      <c r="U68" s="5"/>
      <c r="V68" s="5"/>
    </row>
    <row r="69" spans="2:22" ht="29.25" customHeight="1">
      <c r="B69" s="10"/>
      <c r="C69" s="12" t="s">
        <v>14</v>
      </c>
      <c r="D69" s="18">
        <f t="shared" si="10"/>
        <v>1902</v>
      </c>
      <c r="E69" s="18">
        <v>391</v>
      </c>
      <c r="F69" s="18">
        <v>1469</v>
      </c>
      <c r="G69" s="18">
        <v>42</v>
      </c>
      <c r="H69" s="18"/>
      <c r="I69" s="18">
        <f t="shared" si="11"/>
        <v>4180.006</v>
      </c>
      <c r="J69" s="18">
        <v>872.54</v>
      </c>
      <c r="K69" s="18">
        <v>3172.692</v>
      </c>
      <c r="L69" s="18">
        <v>134.774</v>
      </c>
      <c r="M69" s="18"/>
      <c r="N69" s="18">
        <f t="shared" si="12"/>
        <v>3020709.4899999998</v>
      </c>
      <c r="O69" s="18">
        <v>608983.743</v>
      </c>
      <c r="P69" s="18">
        <v>2321977.932</v>
      </c>
      <c r="Q69" s="19">
        <v>89747.815</v>
      </c>
      <c r="S69" s="5"/>
      <c r="T69" s="5"/>
      <c r="U69" s="5"/>
      <c r="V69" s="5"/>
    </row>
    <row r="70" spans="2:22" ht="29.25" customHeight="1">
      <c r="B70" s="10">
        <v>2014</v>
      </c>
      <c r="C70" s="12" t="s">
        <v>11</v>
      </c>
      <c r="D70" s="18">
        <f t="shared" si="10"/>
        <v>2728</v>
      </c>
      <c r="E70" s="18">
        <v>288</v>
      </c>
      <c r="F70" s="18">
        <v>2215</v>
      </c>
      <c r="G70" s="18">
        <v>225</v>
      </c>
      <c r="H70" s="18"/>
      <c r="I70" s="18">
        <f t="shared" si="11"/>
        <v>5084.968000000001</v>
      </c>
      <c r="J70" s="18">
        <v>1106.886</v>
      </c>
      <c r="K70" s="18">
        <v>3803.313</v>
      </c>
      <c r="L70" s="18">
        <v>174.769</v>
      </c>
      <c r="M70" s="18"/>
      <c r="N70" s="18">
        <f t="shared" si="12"/>
        <v>3893349.671</v>
      </c>
      <c r="O70" s="18">
        <v>836613.512</v>
      </c>
      <c r="P70" s="18">
        <v>2923047.557</v>
      </c>
      <c r="Q70" s="19">
        <v>133688.602</v>
      </c>
      <c r="S70" s="5"/>
      <c r="T70" s="5"/>
      <c r="U70" s="5"/>
      <c r="V70" s="5"/>
    </row>
    <row r="71" spans="2:22" ht="29.25" customHeight="1">
      <c r="B71" s="10"/>
      <c r="C71" s="12" t="s">
        <v>12</v>
      </c>
      <c r="D71" s="18">
        <f t="shared" si="10"/>
        <v>1784</v>
      </c>
      <c r="E71" s="18">
        <v>191</v>
      </c>
      <c r="F71" s="18">
        <v>1476</v>
      </c>
      <c r="G71" s="18">
        <v>117</v>
      </c>
      <c r="H71" s="18"/>
      <c r="I71" s="18">
        <f t="shared" si="11"/>
        <v>3670.2730000000006</v>
      </c>
      <c r="J71" s="18">
        <v>637.363</v>
      </c>
      <c r="K71" s="18">
        <v>2935.068</v>
      </c>
      <c r="L71" s="18">
        <v>97.842</v>
      </c>
      <c r="M71" s="18"/>
      <c r="N71" s="18">
        <f t="shared" si="12"/>
        <v>2809217.36</v>
      </c>
      <c r="O71" s="18">
        <v>503555.061</v>
      </c>
      <c r="P71" s="18">
        <v>2234174.143</v>
      </c>
      <c r="Q71" s="19">
        <v>71488.156</v>
      </c>
      <c r="S71" s="5"/>
      <c r="T71" s="5"/>
      <c r="U71" s="5"/>
      <c r="V71" s="5"/>
    </row>
    <row r="72" spans="2:22" ht="29.25" customHeight="1">
      <c r="B72" s="10"/>
      <c r="C72" s="12" t="s">
        <v>13</v>
      </c>
      <c r="D72" s="18">
        <f t="shared" si="10"/>
        <v>2457</v>
      </c>
      <c r="E72" s="18">
        <v>194</v>
      </c>
      <c r="F72" s="18">
        <v>2185</v>
      </c>
      <c r="G72" s="18">
        <v>78</v>
      </c>
      <c r="H72" s="18"/>
      <c r="I72" s="18">
        <f t="shared" si="11"/>
        <v>6397.746</v>
      </c>
      <c r="J72" s="18">
        <v>797.7879999999998</v>
      </c>
      <c r="K72" s="18">
        <v>5274.620000000001</v>
      </c>
      <c r="L72" s="18">
        <v>325.33799999999997</v>
      </c>
      <c r="M72" s="18"/>
      <c r="N72" s="18">
        <f t="shared" si="12"/>
        <v>4986905.682000001</v>
      </c>
      <c r="O72" s="18">
        <v>621787.9619999999</v>
      </c>
      <c r="P72" s="18">
        <v>4113687.8150000004</v>
      </c>
      <c r="Q72" s="18">
        <v>251429.90499999997</v>
      </c>
      <c r="S72" s="5"/>
      <c r="T72" s="5"/>
      <c r="U72" s="5"/>
      <c r="V72" s="5"/>
    </row>
    <row r="73" spans="2:22" ht="29.25" customHeight="1">
      <c r="B73" s="10"/>
      <c r="C73" s="12" t="s">
        <v>14</v>
      </c>
      <c r="D73" s="18">
        <v>2081</v>
      </c>
      <c r="E73" s="18">
        <v>350</v>
      </c>
      <c r="F73" s="18">
        <v>1693</v>
      </c>
      <c r="G73" s="18">
        <v>38</v>
      </c>
      <c r="H73" s="18"/>
      <c r="I73" s="18">
        <v>4959</v>
      </c>
      <c r="J73" s="18">
        <v>1375</v>
      </c>
      <c r="K73" s="18">
        <v>3526</v>
      </c>
      <c r="L73" s="18">
        <v>57</v>
      </c>
      <c r="M73" s="18"/>
      <c r="N73" s="18">
        <v>3918265</v>
      </c>
      <c r="O73" s="18">
        <v>1107624</v>
      </c>
      <c r="P73" s="18">
        <v>2768303</v>
      </c>
      <c r="Q73" s="18">
        <v>42338</v>
      </c>
      <c r="S73" s="5"/>
      <c r="T73" s="5"/>
      <c r="U73" s="5"/>
      <c r="V73" s="5"/>
    </row>
    <row r="74" spans="2:22" ht="29.25" customHeight="1">
      <c r="B74" s="10">
        <v>2015</v>
      </c>
      <c r="C74" s="12" t="s">
        <v>11</v>
      </c>
      <c r="D74" s="18">
        <v>1526</v>
      </c>
      <c r="E74" s="18">
        <v>173</v>
      </c>
      <c r="F74" s="18">
        <v>1317</v>
      </c>
      <c r="G74" s="18">
        <v>36</v>
      </c>
      <c r="H74" s="18"/>
      <c r="I74" s="18">
        <v>4033</v>
      </c>
      <c r="J74" s="18">
        <v>740</v>
      </c>
      <c r="K74" s="18">
        <v>3257</v>
      </c>
      <c r="L74" s="18">
        <v>35</v>
      </c>
      <c r="M74" s="18"/>
      <c r="N74" s="43">
        <v>3309999</v>
      </c>
      <c r="O74" s="18">
        <v>558771</v>
      </c>
      <c r="P74" s="18">
        <v>2723883</v>
      </c>
      <c r="Q74" s="19">
        <v>27344</v>
      </c>
      <c r="S74" s="5"/>
      <c r="T74" s="5"/>
      <c r="U74" s="5"/>
      <c r="V74" s="5"/>
    </row>
    <row r="75" spans="2:22" ht="29.25" customHeight="1">
      <c r="B75" s="10"/>
      <c r="C75" s="12" t="s">
        <v>12</v>
      </c>
      <c r="D75" s="18">
        <f>3668-D74</f>
        <v>2142</v>
      </c>
      <c r="E75" s="18">
        <f>469-E74</f>
        <v>296</v>
      </c>
      <c r="F75" s="18">
        <f>3094-F74</f>
        <v>1777</v>
      </c>
      <c r="G75" s="18">
        <f>105-G74</f>
        <v>69</v>
      </c>
      <c r="H75" s="18"/>
      <c r="I75" s="18">
        <f>8959-I74</f>
        <v>4926</v>
      </c>
      <c r="J75" s="18">
        <v>750</v>
      </c>
      <c r="K75" s="18">
        <f>6408-K74</f>
        <v>3151</v>
      </c>
      <c r="L75" s="18">
        <f>95-L74</f>
        <v>60</v>
      </c>
      <c r="M75" s="18"/>
      <c r="N75" s="43">
        <f>7473601-N74</f>
        <v>4163602</v>
      </c>
      <c r="O75" s="18">
        <v>563511</v>
      </c>
      <c r="P75" s="18">
        <f>5279918-P74</f>
        <v>2556035</v>
      </c>
      <c r="Q75" s="19">
        <f>71399-Q74</f>
        <v>44055</v>
      </c>
      <c r="S75" s="5"/>
      <c r="T75" s="5"/>
      <c r="U75" s="5"/>
      <c r="V75" s="5"/>
    </row>
    <row r="76" spans="2:22" ht="29.25" customHeight="1">
      <c r="B76" s="10"/>
      <c r="C76" s="12" t="s">
        <v>13</v>
      </c>
      <c r="D76" s="18">
        <f>5422-D75-D74</f>
        <v>1754</v>
      </c>
      <c r="E76" s="18">
        <f>719-E75-E74</f>
        <v>250</v>
      </c>
      <c r="F76" s="18">
        <f>4576-F75-F74</f>
        <v>1482</v>
      </c>
      <c r="G76" s="18">
        <f>127-G75-G74</f>
        <v>22</v>
      </c>
      <c r="H76" s="18"/>
      <c r="I76" s="18">
        <f>12543-I75-I74</f>
        <v>3584</v>
      </c>
      <c r="J76" s="18">
        <f>3135-J75-J74</f>
        <v>1645</v>
      </c>
      <c r="K76" s="18">
        <f>9227-K75-K74</f>
        <v>2819</v>
      </c>
      <c r="L76" s="18">
        <f>180-L75-L74</f>
        <v>85</v>
      </c>
      <c r="M76" s="18"/>
      <c r="N76" s="43">
        <f>10414549-N75-N74</f>
        <v>2940948</v>
      </c>
      <c r="O76" s="18">
        <f>2680893-O75-O74</f>
        <v>1558611</v>
      </c>
      <c r="P76" s="18">
        <f>7594625-P75-P74</f>
        <v>2314707</v>
      </c>
      <c r="Q76" s="19">
        <f>139030-Q75-Q74</f>
        <v>67631</v>
      </c>
      <c r="S76" s="5"/>
      <c r="T76" s="5"/>
      <c r="U76" s="5"/>
      <c r="V76" s="5"/>
    </row>
    <row r="77" spans="2:22" ht="29.25" customHeight="1">
      <c r="B77" s="10"/>
      <c r="C77" s="12" t="s">
        <v>14</v>
      </c>
      <c r="D77" s="18">
        <f>+D20-D76-D75-D74</f>
        <v>1562</v>
      </c>
      <c r="E77" s="18">
        <f>+E20-E76-E75-E74</f>
        <v>153</v>
      </c>
      <c r="F77" s="18">
        <f>+F20-F76-F75-F74</f>
        <v>1270</v>
      </c>
      <c r="G77" s="18">
        <f>+G20-G76-G75-G74</f>
        <v>139</v>
      </c>
      <c r="H77" s="18"/>
      <c r="I77" s="18">
        <f>+I20-I76-I75-I74</f>
        <v>2570</v>
      </c>
      <c r="J77" s="18">
        <f>+J20-J76-J75-J74</f>
        <v>298</v>
      </c>
      <c r="K77" s="18">
        <f>+K20-K76-K75-K74</f>
        <v>2234</v>
      </c>
      <c r="L77" s="18">
        <f>+L20-L76-L75-L74</f>
        <v>39</v>
      </c>
      <c r="M77" s="18"/>
      <c r="N77" s="43">
        <f>+N20-N76-N75-N74</f>
        <v>2114052</v>
      </c>
      <c r="O77" s="43">
        <f>+O20-O76-O75-O74</f>
        <v>238445</v>
      </c>
      <c r="P77" s="43">
        <f>+P20-P76-P75-P74</f>
        <v>1845468</v>
      </c>
      <c r="Q77" s="43">
        <f>+Q20-Q76-Q75-Q74</f>
        <v>30139</v>
      </c>
      <c r="S77" s="5"/>
      <c r="T77" s="5"/>
      <c r="U77" s="5"/>
      <c r="V77" s="5"/>
    </row>
    <row r="78" spans="2:22" ht="29.25" customHeight="1">
      <c r="B78" s="10">
        <v>2016</v>
      </c>
      <c r="C78" s="12" t="s">
        <v>11</v>
      </c>
      <c r="D78" s="18">
        <v>1629</v>
      </c>
      <c r="E78" s="18">
        <v>170</v>
      </c>
      <c r="F78" s="18">
        <v>1429</v>
      </c>
      <c r="G78" s="18">
        <v>30</v>
      </c>
      <c r="H78" s="18"/>
      <c r="I78" s="18">
        <v>3696</v>
      </c>
      <c r="J78" s="18">
        <v>688</v>
      </c>
      <c r="K78" s="18">
        <v>2948</v>
      </c>
      <c r="L78" s="18">
        <v>60</v>
      </c>
      <c r="M78" s="18"/>
      <c r="N78" s="43">
        <v>3162506</v>
      </c>
      <c r="O78" s="18">
        <v>567132</v>
      </c>
      <c r="P78" s="18">
        <v>2546342</v>
      </c>
      <c r="Q78" s="19">
        <v>49031</v>
      </c>
      <c r="S78" s="5"/>
      <c r="T78" s="5"/>
      <c r="U78" s="5"/>
      <c r="V78" s="5"/>
    </row>
    <row r="79" spans="2:22" ht="29.25" customHeight="1">
      <c r="B79" s="10"/>
      <c r="C79" s="12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43"/>
      <c r="O79" s="18"/>
      <c r="P79" s="18"/>
      <c r="Q79" s="19"/>
      <c r="S79" s="5"/>
      <c r="T79" s="5"/>
      <c r="U79" s="5"/>
      <c r="V79" s="5"/>
    </row>
    <row r="80" spans="2:22" ht="29.25" customHeight="1">
      <c r="B80" s="10"/>
      <c r="C80" s="12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43"/>
      <c r="O80" s="18"/>
      <c r="P80" s="18"/>
      <c r="Q80" s="19"/>
      <c r="S80" s="5"/>
      <c r="T80" s="5"/>
      <c r="U80" s="5"/>
      <c r="V80" s="5"/>
    </row>
    <row r="81" spans="2:17" ht="29.25" customHeight="1">
      <c r="B81" s="10"/>
      <c r="C81" s="12"/>
      <c r="D81" s="20"/>
      <c r="E81" s="20"/>
      <c r="F81" s="20"/>
      <c r="G81" s="20"/>
      <c r="H81" s="20"/>
      <c r="I81" s="48" t="s">
        <v>15</v>
      </c>
      <c r="J81" s="48"/>
      <c r="K81" s="48"/>
      <c r="L81" s="48"/>
      <c r="M81" s="20"/>
      <c r="N81" s="20"/>
      <c r="O81" s="20"/>
      <c r="P81" s="20"/>
      <c r="Q81" s="21"/>
    </row>
    <row r="82" spans="2:17" ht="29.25" customHeight="1">
      <c r="B82" s="10"/>
      <c r="C82" s="12"/>
      <c r="D82" s="20"/>
      <c r="E82" s="20"/>
      <c r="F82" s="20"/>
      <c r="G82" s="20"/>
      <c r="H82" s="20"/>
      <c r="I82" s="22"/>
      <c r="J82" s="22"/>
      <c r="K82" s="22"/>
      <c r="L82" s="22"/>
      <c r="M82" s="20"/>
      <c r="N82" s="20"/>
      <c r="O82" s="20"/>
      <c r="P82" s="20"/>
      <c r="Q82" s="21"/>
    </row>
    <row r="83" spans="2:17" ht="29.25" customHeight="1" hidden="1">
      <c r="B83" s="10">
        <v>2003</v>
      </c>
      <c r="C83" s="12"/>
      <c r="D83" s="23">
        <f aca="true" t="shared" si="13" ref="D83:G95">+D8/D7*100-100</f>
        <v>28.74043145441894</v>
      </c>
      <c r="E83" s="23">
        <f t="shared" si="13"/>
        <v>7.317073170731717</v>
      </c>
      <c r="F83" s="23">
        <f t="shared" si="13"/>
        <v>20.51948051948051</v>
      </c>
      <c r="G83" s="23">
        <f t="shared" si="13"/>
        <v>119.49458483754515</v>
      </c>
      <c r="H83" s="23"/>
      <c r="I83" s="23">
        <f aca="true" t="shared" si="14" ref="I83:L95">+I8/I7*100-100</f>
        <v>28.21734636462179</v>
      </c>
      <c r="J83" s="23">
        <f t="shared" si="14"/>
        <v>0.10845413183788821</v>
      </c>
      <c r="K83" s="23">
        <f t="shared" si="14"/>
        <v>36.31449392285066</v>
      </c>
      <c r="L83" s="23">
        <f t="shared" si="14"/>
        <v>35.72579652405517</v>
      </c>
      <c r="M83" s="23"/>
      <c r="N83" s="23">
        <f aca="true" t="shared" si="15" ref="N83:Q95">+N8/N7*100-100</f>
        <v>53.853381180087524</v>
      </c>
      <c r="O83" s="23">
        <f t="shared" si="15"/>
        <v>19.29784520640996</v>
      </c>
      <c r="P83" s="23">
        <f t="shared" si="15"/>
        <v>64.31817211187723</v>
      </c>
      <c r="Q83" s="24">
        <f t="shared" si="15"/>
        <v>58.98734758253619</v>
      </c>
    </row>
    <row r="84" spans="2:17" ht="29.25" customHeight="1" hidden="1">
      <c r="B84" s="10">
        <v>2004</v>
      </c>
      <c r="C84" s="12"/>
      <c r="D84" s="23">
        <f t="shared" si="13"/>
        <v>27.324324324324323</v>
      </c>
      <c r="E84" s="23">
        <f t="shared" si="13"/>
        <v>-51.62337662337662</v>
      </c>
      <c r="F84" s="23">
        <f t="shared" si="13"/>
        <v>41.88218390804596</v>
      </c>
      <c r="G84" s="23">
        <f t="shared" si="13"/>
        <v>0.6578947368420955</v>
      </c>
      <c r="H84" s="23"/>
      <c r="I84" s="23">
        <f t="shared" si="14"/>
        <v>28.463874440788118</v>
      </c>
      <c r="J84" s="23">
        <f t="shared" si="14"/>
        <v>4.229910222775885</v>
      </c>
      <c r="K84" s="23">
        <f t="shared" si="14"/>
        <v>39.63546624531688</v>
      </c>
      <c r="L84" s="23">
        <f t="shared" si="14"/>
        <v>-7.942538165657282</v>
      </c>
      <c r="M84" s="23"/>
      <c r="N84" s="23">
        <f t="shared" si="15"/>
        <v>51.07560249739785</v>
      </c>
      <c r="O84" s="23">
        <f t="shared" si="15"/>
        <v>32.93640488600343</v>
      </c>
      <c r="P84" s="23">
        <f t="shared" si="15"/>
        <v>61.262566791838026</v>
      </c>
      <c r="Q84" s="24">
        <f t="shared" si="15"/>
        <v>7.4531384961542955</v>
      </c>
    </row>
    <row r="85" spans="2:17" ht="29.25" customHeight="1" hidden="1">
      <c r="B85" s="10">
        <v>2005</v>
      </c>
      <c r="C85" s="12"/>
      <c r="D85" s="23">
        <f t="shared" si="13"/>
        <v>45.38314582891104</v>
      </c>
      <c r="E85" s="23">
        <f t="shared" si="13"/>
        <v>243.62416107382552</v>
      </c>
      <c r="F85" s="23">
        <f t="shared" si="13"/>
        <v>30.531645569620252</v>
      </c>
      <c r="G85" s="23">
        <f t="shared" si="13"/>
        <v>92.97385620915034</v>
      </c>
      <c r="H85" s="23"/>
      <c r="I85" s="23">
        <f t="shared" si="14"/>
        <v>35.215277632753384</v>
      </c>
      <c r="J85" s="23">
        <f t="shared" si="14"/>
        <v>40.07269768531151</v>
      </c>
      <c r="K85" s="23">
        <f t="shared" si="14"/>
        <v>35.36709672666126</v>
      </c>
      <c r="L85" s="23">
        <f t="shared" si="14"/>
        <v>24.636636206282688</v>
      </c>
      <c r="M85" s="23"/>
      <c r="N85" s="23">
        <f t="shared" si="15"/>
        <v>47.14176737230309</v>
      </c>
      <c r="O85" s="23">
        <f t="shared" si="15"/>
        <v>45.24676938772399</v>
      </c>
      <c r="P85" s="23">
        <f t="shared" si="15"/>
        <v>47.91028883542819</v>
      </c>
      <c r="Q85" s="24">
        <f t="shared" si="15"/>
        <v>42.705815101442596</v>
      </c>
    </row>
    <row r="86" spans="2:17" ht="29.25" customHeight="1" hidden="1">
      <c r="B86" s="10">
        <v>2006</v>
      </c>
      <c r="C86" s="12"/>
      <c r="D86" s="23">
        <f t="shared" si="13"/>
        <v>-2.336107460943211</v>
      </c>
      <c r="E86" s="23">
        <f t="shared" si="13"/>
        <v>-8.59375</v>
      </c>
      <c r="F86" s="23">
        <f t="shared" si="13"/>
        <v>12.606671838634597</v>
      </c>
      <c r="G86" s="23">
        <f t="shared" si="13"/>
        <v>-64.86028789161728</v>
      </c>
      <c r="H86" s="23"/>
      <c r="I86" s="23">
        <f t="shared" si="14"/>
        <v>45.728482945662336</v>
      </c>
      <c r="J86" s="23">
        <f t="shared" si="14"/>
        <v>58.07384067519942</v>
      </c>
      <c r="K86" s="23">
        <f t="shared" si="14"/>
        <v>39.93229072121315</v>
      </c>
      <c r="L86" s="23">
        <f t="shared" si="14"/>
        <v>85.0453454446153</v>
      </c>
      <c r="M86" s="23"/>
      <c r="N86" s="23">
        <f t="shared" si="15"/>
        <v>78.09686907788091</v>
      </c>
      <c r="O86" s="23">
        <f t="shared" si="15"/>
        <v>91.63163641053177</v>
      </c>
      <c r="P86" s="23">
        <f t="shared" si="15"/>
        <v>70.68600646929883</v>
      </c>
      <c r="Q86" s="24">
        <f t="shared" si="15"/>
        <v>133.48866238448198</v>
      </c>
    </row>
    <row r="87" spans="2:17" ht="29.25" customHeight="1" hidden="1">
      <c r="B87" s="10">
        <v>2007</v>
      </c>
      <c r="C87" s="12"/>
      <c r="D87" s="23">
        <f t="shared" si="13"/>
        <v>-5.875317685752719</v>
      </c>
      <c r="E87" s="23">
        <f t="shared" si="13"/>
        <v>1510.2564102564102</v>
      </c>
      <c r="F87" s="23">
        <f t="shared" si="13"/>
        <v>725.1291767137443</v>
      </c>
      <c r="G87" s="23">
        <f t="shared" si="13"/>
        <v>982.4096385542168</v>
      </c>
      <c r="H87" s="23"/>
      <c r="I87" s="23">
        <f t="shared" si="14"/>
        <v>961.4512683842695</v>
      </c>
      <c r="J87" s="23">
        <f t="shared" si="14"/>
        <v>1357.0529592807547</v>
      </c>
      <c r="K87" s="23">
        <f t="shared" si="14"/>
        <v>956.9880272120361</v>
      </c>
      <c r="L87" s="23">
        <f t="shared" si="14"/>
        <v>294.7712215240507</v>
      </c>
      <c r="M87" s="23"/>
      <c r="N87" s="23">
        <f t="shared" si="15"/>
        <v>1424.3180387981004</v>
      </c>
      <c r="O87" s="23">
        <f t="shared" si="15"/>
        <v>2003.162271526935</v>
      </c>
      <c r="P87" s="23">
        <f t="shared" si="15"/>
        <v>1420.1233702189083</v>
      </c>
      <c r="Q87" s="24">
        <f t="shared" si="15"/>
        <v>424.2536978261786</v>
      </c>
    </row>
    <row r="88" spans="2:17" ht="29.25" customHeight="1">
      <c r="B88" s="10">
        <v>2008</v>
      </c>
      <c r="C88" s="12"/>
      <c r="D88" s="23">
        <f t="shared" si="13"/>
        <v>-9.434561626429485</v>
      </c>
      <c r="E88" s="23">
        <f t="shared" si="13"/>
        <v>-92.01167728237792</v>
      </c>
      <c r="F88" s="23">
        <f t="shared" si="13"/>
        <v>-90.03068445112405</v>
      </c>
      <c r="G88" s="23">
        <f t="shared" si="13"/>
        <v>-92.78717720391808</v>
      </c>
      <c r="H88" s="23"/>
      <c r="I88" s="23">
        <f t="shared" si="14"/>
        <v>-90.7169917082502</v>
      </c>
      <c r="J88" s="23">
        <f t="shared" si="14"/>
        <v>-91.39952067888059</v>
      </c>
      <c r="K88" s="23">
        <f t="shared" si="14"/>
        <v>-90.52273127225035</v>
      </c>
      <c r="L88" s="23">
        <f t="shared" si="14"/>
        <v>-90.64312542300851</v>
      </c>
      <c r="M88" s="23"/>
      <c r="N88" s="23">
        <f t="shared" si="15"/>
        <v>-92.1186859456933</v>
      </c>
      <c r="O88" s="23">
        <f t="shared" si="15"/>
        <v>-92.93746887716645</v>
      </c>
      <c r="P88" s="23">
        <f t="shared" si="15"/>
        <v>-91.8902963576158</v>
      </c>
      <c r="Q88" s="24">
        <f t="shared" si="15"/>
        <v>-91.7893804037323</v>
      </c>
    </row>
    <row r="89" spans="2:17" ht="29.25" customHeight="1">
      <c r="B89" s="10">
        <v>2009</v>
      </c>
      <c r="C89" s="12"/>
      <c r="D89" s="23">
        <f t="shared" si="13"/>
        <v>-0.6488951245177077</v>
      </c>
      <c r="E89" s="23">
        <f t="shared" si="13"/>
        <v>-4.817275747508305</v>
      </c>
      <c r="F89" s="23">
        <f t="shared" si="13"/>
        <v>-18.06951423785594</v>
      </c>
      <c r="G89" s="23">
        <f t="shared" si="13"/>
        <v>263.88888888888886</v>
      </c>
      <c r="H89" s="23"/>
      <c r="I89" s="23">
        <f t="shared" si="14"/>
        <v>-24.23697106266279</v>
      </c>
      <c r="J89" s="23">
        <f t="shared" si="14"/>
        <v>-36.94518697964525</v>
      </c>
      <c r="K89" s="23">
        <f t="shared" si="14"/>
        <v>-21.720597646523572</v>
      </c>
      <c r="L89" s="23">
        <f t="shared" si="14"/>
        <v>-5.381629128872618</v>
      </c>
      <c r="M89" s="23"/>
      <c r="N89" s="23">
        <f t="shared" si="15"/>
        <v>-28.114945980524425</v>
      </c>
      <c r="O89" s="23">
        <f t="shared" si="15"/>
        <v>-41.229604863465866</v>
      </c>
      <c r="P89" s="23">
        <f t="shared" si="15"/>
        <v>-25.475509180971713</v>
      </c>
      <c r="Q89" s="24">
        <f t="shared" si="15"/>
        <v>-10.475781845763905</v>
      </c>
    </row>
    <row r="90" spans="2:17" ht="29.25" customHeight="1">
      <c r="B90" s="10">
        <v>2010</v>
      </c>
      <c r="C90" s="12"/>
      <c r="D90" s="23">
        <f t="shared" si="13"/>
        <v>31.491615180935582</v>
      </c>
      <c r="E90" s="23">
        <f t="shared" si="13"/>
        <v>82.37347294938917</v>
      </c>
      <c r="F90" s="23">
        <f t="shared" si="13"/>
        <v>34.14260158446206</v>
      </c>
      <c r="G90" s="23">
        <f t="shared" si="13"/>
        <v>-2.0356234096692134</v>
      </c>
      <c r="H90" s="23"/>
      <c r="I90" s="23">
        <f t="shared" si="14"/>
        <v>43.63221648044757</v>
      </c>
      <c r="J90" s="23">
        <f t="shared" si="14"/>
        <v>68.13945208352882</v>
      </c>
      <c r="K90" s="23">
        <f t="shared" si="14"/>
        <v>35.06647234829089</v>
      </c>
      <c r="L90" s="23">
        <f t="shared" si="14"/>
        <v>108.07420288566777</v>
      </c>
      <c r="M90" s="23"/>
      <c r="N90" s="23">
        <f t="shared" si="15"/>
        <v>52.94343974998256</v>
      </c>
      <c r="O90" s="23">
        <f t="shared" si="15"/>
        <v>81.25501160888183</v>
      </c>
      <c r="P90" s="23">
        <f t="shared" si="15"/>
        <v>43.44043259570128</v>
      </c>
      <c r="Q90" s="24">
        <f t="shared" si="15"/>
        <v>127.94899988400331</v>
      </c>
    </row>
    <row r="91" spans="2:17" ht="29.25" customHeight="1">
      <c r="B91" s="10">
        <v>2011</v>
      </c>
      <c r="C91" s="12"/>
      <c r="D91" s="23">
        <f t="shared" si="13"/>
        <v>-30.67525842394953</v>
      </c>
      <c r="E91" s="23">
        <f t="shared" si="13"/>
        <v>-25.07177033492823</v>
      </c>
      <c r="F91" s="23">
        <f t="shared" si="13"/>
        <v>-18.36540293389217</v>
      </c>
      <c r="G91" s="23">
        <f t="shared" si="13"/>
        <v>-91.68831168831169</v>
      </c>
      <c r="H91" s="23"/>
      <c r="I91" s="23">
        <f t="shared" si="14"/>
        <v>-14.826910809932059</v>
      </c>
      <c r="J91" s="23">
        <f t="shared" si="14"/>
        <v>-7.8119729251255166</v>
      </c>
      <c r="K91" s="23">
        <f t="shared" si="14"/>
        <v>-11.285872936288854</v>
      </c>
      <c r="L91" s="23">
        <f t="shared" si="14"/>
        <v>-81.41696415936174</v>
      </c>
      <c r="M91" s="23"/>
      <c r="N91" s="23">
        <f t="shared" si="15"/>
        <v>-4.1002604171671635</v>
      </c>
      <c r="O91" s="23">
        <f t="shared" si="15"/>
        <v>4.256705092308337</v>
      </c>
      <c r="P91" s="23">
        <f t="shared" si="15"/>
        <v>-0.18505045556051414</v>
      </c>
      <c r="Q91" s="24">
        <f t="shared" si="15"/>
        <v>-80.20288999041783</v>
      </c>
    </row>
    <row r="92" spans="2:17" ht="29.25" customHeight="1">
      <c r="B92" s="10">
        <v>2012</v>
      </c>
      <c r="C92" s="12"/>
      <c r="D92" s="23">
        <f t="shared" si="13"/>
        <v>4.395817195972114</v>
      </c>
      <c r="E92" s="23">
        <f t="shared" si="13"/>
        <v>14.431673052362697</v>
      </c>
      <c r="F92" s="23">
        <f t="shared" si="13"/>
        <v>2.613768961493591</v>
      </c>
      <c r="G92" s="23">
        <f t="shared" si="13"/>
        <v>2.0833333333333286</v>
      </c>
      <c r="H92" s="23"/>
      <c r="I92" s="23">
        <f t="shared" si="14"/>
        <v>42.71217875804686</v>
      </c>
      <c r="J92" s="23">
        <f t="shared" si="14"/>
        <v>146.16655003748167</v>
      </c>
      <c r="K92" s="23">
        <f t="shared" si="14"/>
        <v>11.645067794105017</v>
      </c>
      <c r="L92" s="23">
        <f t="shared" si="14"/>
        <v>206.27900627900635</v>
      </c>
      <c r="M92" s="23"/>
      <c r="N92" s="23">
        <f t="shared" si="15"/>
        <v>49.421276817812156</v>
      </c>
      <c r="O92" s="23">
        <f t="shared" si="15"/>
        <v>168.87128442480275</v>
      </c>
      <c r="P92" s="23">
        <f t="shared" si="15"/>
        <v>14.495430778170018</v>
      </c>
      <c r="Q92" s="24">
        <f t="shared" si="15"/>
        <v>235.00861458847612</v>
      </c>
    </row>
    <row r="93" spans="2:17" ht="29.25" customHeight="1">
      <c r="B93" s="10">
        <v>2013</v>
      </c>
      <c r="C93" s="12"/>
      <c r="D93" s="23">
        <f t="shared" si="13"/>
        <v>22.519013170098304</v>
      </c>
      <c r="E93" s="23">
        <f t="shared" si="13"/>
        <v>23.32589285714286</v>
      </c>
      <c r="F93" s="23">
        <f t="shared" si="13"/>
        <v>14.418921992267457</v>
      </c>
      <c r="G93" s="23">
        <f t="shared" si="13"/>
        <v>378.57142857142856</v>
      </c>
      <c r="H93" s="23"/>
      <c r="I93" s="23">
        <f t="shared" si="14"/>
        <v>-10.005463987759086</v>
      </c>
      <c r="J93" s="23">
        <f t="shared" si="14"/>
        <v>-43.08918993109191</v>
      </c>
      <c r="K93" s="23">
        <f t="shared" si="14"/>
        <v>8.299960992447225</v>
      </c>
      <c r="L93" s="23">
        <f t="shared" si="14"/>
        <v>25.39277822866282</v>
      </c>
      <c r="M93" s="23"/>
      <c r="N93" s="23">
        <f t="shared" si="15"/>
        <v>-5.899364417656159</v>
      </c>
      <c r="O93" s="23">
        <f t="shared" si="15"/>
        <v>-42.34325228637101</v>
      </c>
      <c r="P93" s="23">
        <f t="shared" si="15"/>
        <v>15.091105294646752</v>
      </c>
      <c r="Q93" s="24">
        <f t="shared" si="15"/>
        <v>35.94702456543021</v>
      </c>
    </row>
    <row r="94" spans="2:17" ht="29.25" customHeight="1">
      <c r="B94" s="10">
        <v>2014</v>
      </c>
      <c r="C94" s="12"/>
      <c r="D94" s="23">
        <f t="shared" si="13"/>
        <v>37.01741105223314</v>
      </c>
      <c r="E94" s="23">
        <f t="shared" si="13"/>
        <v>-7.420814479638011</v>
      </c>
      <c r="F94" s="23">
        <f t="shared" si="13"/>
        <v>50.44722719141325</v>
      </c>
      <c r="G94" s="23">
        <f t="shared" si="13"/>
        <v>-2.3454157782516063</v>
      </c>
      <c r="H94" s="23"/>
      <c r="I94" s="23">
        <f t="shared" si="14"/>
        <v>47.74258629176816</v>
      </c>
      <c r="J94" s="23">
        <f t="shared" si="14"/>
        <v>24.46287168116706</v>
      </c>
      <c r="K94" s="23">
        <f t="shared" si="14"/>
        <v>56.46764964338891</v>
      </c>
      <c r="L94" s="23">
        <f t="shared" si="14"/>
        <v>22.517242604900687</v>
      </c>
      <c r="M94" s="23"/>
      <c r="N94" s="23">
        <f t="shared" si="15"/>
        <v>61.843240977259654</v>
      </c>
      <c r="O94" s="23">
        <f t="shared" si="15"/>
        <v>38.35209898218318</v>
      </c>
      <c r="P94" s="23">
        <f t="shared" si="15"/>
        <v>70.99100456079341</v>
      </c>
      <c r="Q94" s="24">
        <f t="shared" si="15"/>
        <v>29.85934480573644</v>
      </c>
    </row>
    <row r="95" spans="2:17" ht="29.25" customHeight="1">
      <c r="B95" s="10">
        <v>2015</v>
      </c>
      <c r="C95" s="12"/>
      <c r="D95" s="23">
        <f t="shared" si="13"/>
        <v>-22.828729281767963</v>
      </c>
      <c r="E95" s="23">
        <f t="shared" si="13"/>
        <v>-14.76050830889541</v>
      </c>
      <c r="F95" s="23">
        <f t="shared" si="13"/>
        <v>-22.76390540362003</v>
      </c>
      <c r="G95" s="23">
        <f t="shared" si="13"/>
        <v>-41.92139737991266</v>
      </c>
      <c r="H95" s="23"/>
      <c r="I95" s="23">
        <f t="shared" si="14"/>
        <v>-24.855758906367626</v>
      </c>
      <c r="J95" s="23">
        <f t="shared" si="14"/>
        <v>-12.357223074482064</v>
      </c>
      <c r="K95" s="23">
        <f t="shared" si="14"/>
        <v>-26.24364976873352</v>
      </c>
      <c r="L95" s="23">
        <f t="shared" si="14"/>
        <v>-66.5622819486708</v>
      </c>
      <c r="M95" s="23"/>
      <c r="N95" s="23">
        <f t="shared" si="15"/>
        <v>-19.728270487498804</v>
      </c>
      <c r="O95" s="23">
        <f t="shared" si="15"/>
        <v>-4.894562409648572</v>
      </c>
      <c r="P95" s="23">
        <f t="shared" si="15"/>
        <v>-21.588783417201768</v>
      </c>
      <c r="Q95" s="24">
        <f t="shared" si="15"/>
        <v>-66.09463683149968</v>
      </c>
    </row>
    <row r="96" spans="2:17" ht="29.25" customHeight="1">
      <c r="B96" s="10"/>
      <c r="C96" s="1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4"/>
    </row>
    <row r="97" spans="2:17" ht="29.25" customHeight="1" hidden="1">
      <c r="B97" s="10">
        <v>2003</v>
      </c>
      <c r="C97" s="12" t="s">
        <v>11</v>
      </c>
      <c r="D97" s="23">
        <f aca="true" t="shared" si="16" ref="D97:G98">+D26/D22*100-100</f>
        <v>61.985472154963674</v>
      </c>
      <c r="E97" s="23">
        <f t="shared" si="16"/>
        <v>101.81818181818181</v>
      </c>
      <c r="F97" s="23">
        <f t="shared" si="16"/>
        <v>25.149700598802397</v>
      </c>
      <c r="G97" s="23">
        <f t="shared" si="16"/>
        <v>483.33333333333326</v>
      </c>
      <c r="H97" s="20"/>
      <c r="I97" s="23">
        <f aca="true" t="shared" si="17" ref="I97:L98">+I26/I22*100-100</f>
        <v>29.222440688059947</v>
      </c>
      <c r="J97" s="23">
        <f t="shared" si="17"/>
        <v>85.09457655496979</v>
      </c>
      <c r="K97" s="23">
        <f t="shared" si="17"/>
        <v>31.33511165402524</v>
      </c>
      <c r="L97" s="23">
        <f t="shared" si="17"/>
        <v>-39.39852947868655</v>
      </c>
      <c r="M97" s="20"/>
      <c r="N97" s="23">
        <f aca="true" t="shared" si="18" ref="N97:Q98">+N26/N22*100-100</f>
        <v>70.35020883161368</v>
      </c>
      <c r="O97" s="23">
        <f t="shared" si="18"/>
        <v>145.20867731713497</v>
      </c>
      <c r="P97" s="23">
        <f t="shared" si="18"/>
        <v>76.71219299124539</v>
      </c>
      <c r="Q97" s="24">
        <f t="shared" si="18"/>
        <v>-26.561098839115246</v>
      </c>
    </row>
    <row r="98" spans="2:17" ht="29.25" customHeight="1" hidden="1">
      <c r="B98" s="10"/>
      <c r="C98" s="12" t="s">
        <v>12</v>
      </c>
      <c r="D98" s="23">
        <f t="shared" si="16"/>
        <v>10.187667560321728</v>
      </c>
      <c r="E98" s="23">
        <f t="shared" si="16"/>
        <v>-49.01960784313726</v>
      </c>
      <c r="F98" s="23">
        <f t="shared" si="16"/>
        <v>23.865546218487395</v>
      </c>
      <c r="G98" s="23">
        <f t="shared" si="16"/>
        <v>-32.653061224489804</v>
      </c>
      <c r="H98" s="25"/>
      <c r="I98" s="23">
        <f t="shared" si="17"/>
        <v>16.234749282043936</v>
      </c>
      <c r="J98" s="23">
        <f t="shared" si="17"/>
        <v>-49.61742604531752</v>
      </c>
      <c r="K98" s="23">
        <f t="shared" si="17"/>
        <v>55.125927083028245</v>
      </c>
      <c r="L98" s="23">
        <f t="shared" si="17"/>
        <v>-64.4666781174854</v>
      </c>
      <c r="M98" s="25"/>
      <c r="N98" s="23">
        <f t="shared" si="18"/>
        <v>39.39232227902349</v>
      </c>
      <c r="O98" s="23">
        <f t="shared" si="18"/>
        <v>-39.76474382209335</v>
      </c>
      <c r="P98" s="23">
        <f t="shared" si="18"/>
        <v>86.44674104232232</v>
      </c>
      <c r="Q98" s="24">
        <f t="shared" si="18"/>
        <v>-59.91363883437266</v>
      </c>
    </row>
    <row r="99" spans="2:17" ht="29.25" customHeight="1" hidden="1">
      <c r="B99" s="10"/>
      <c r="C99" s="12" t="s">
        <v>13</v>
      </c>
      <c r="D99" s="23">
        <f aca="true" t="shared" si="19" ref="D99:G107">+D28/D24*100-100</f>
        <v>81.3614262560778</v>
      </c>
      <c r="E99" s="23">
        <f t="shared" si="19"/>
        <v>41.935483870967744</v>
      </c>
      <c r="F99" s="23">
        <f t="shared" si="19"/>
        <v>49.06716417910448</v>
      </c>
      <c r="G99" s="23">
        <f t="shared" si="19"/>
        <v>1121.0526315789475</v>
      </c>
      <c r="H99" s="25"/>
      <c r="I99" s="23">
        <f aca="true" t="shared" si="20" ref="I99:L107">+I28/I24*100-100</f>
        <v>51.780957257748724</v>
      </c>
      <c r="J99" s="23">
        <f t="shared" si="20"/>
        <v>32.51370011455461</v>
      </c>
      <c r="K99" s="23">
        <f t="shared" si="20"/>
        <v>39.26292606119844</v>
      </c>
      <c r="L99" s="23">
        <f t="shared" si="20"/>
        <v>266.47863349365633</v>
      </c>
      <c r="M99" s="25"/>
      <c r="N99" s="23">
        <f aca="true" t="shared" si="21" ref="N99:Q107">+N28/N24*100-100</f>
        <v>79.5708020869437</v>
      </c>
      <c r="O99" s="23">
        <f t="shared" si="21"/>
        <v>56.59112915591683</v>
      </c>
      <c r="P99" s="23">
        <f t="shared" si="21"/>
        <v>68.3705901418351</v>
      </c>
      <c r="Q99" s="24">
        <f t="shared" si="21"/>
        <v>286.3018625012041</v>
      </c>
    </row>
    <row r="100" spans="2:17" ht="29.25" customHeight="1" hidden="1">
      <c r="B100" s="10"/>
      <c r="C100" s="12" t="s">
        <v>14</v>
      </c>
      <c r="D100" s="23">
        <f t="shared" si="19"/>
        <v>-0.728597449908932</v>
      </c>
      <c r="E100" s="23">
        <f t="shared" si="19"/>
        <v>-16.17647058823529</v>
      </c>
      <c r="F100" s="23">
        <f t="shared" si="19"/>
        <v>-1.7751479289940875</v>
      </c>
      <c r="G100" s="23">
        <f t="shared" si="19"/>
        <v>9.729729729729712</v>
      </c>
      <c r="H100" s="25"/>
      <c r="I100" s="23">
        <f t="shared" si="20"/>
        <v>20.546497397925734</v>
      </c>
      <c r="J100" s="23">
        <f t="shared" si="20"/>
        <v>-36.1694966595426</v>
      </c>
      <c r="K100" s="23">
        <f t="shared" si="20"/>
        <v>22.785283863198288</v>
      </c>
      <c r="L100" s="23">
        <f t="shared" si="20"/>
        <v>118.6089547934341</v>
      </c>
      <c r="M100" s="25"/>
      <c r="N100" s="23">
        <f t="shared" si="21"/>
        <v>39.28501543754291</v>
      </c>
      <c r="O100" s="23">
        <f t="shared" si="21"/>
        <v>-31.760865510471007</v>
      </c>
      <c r="P100" s="23">
        <f t="shared" si="21"/>
        <v>43.806329069987214</v>
      </c>
      <c r="Q100" s="24">
        <f t="shared" si="21"/>
        <v>157.4166397081749</v>
      </c>
    </row>
    <row r="101" spans="2:17" ht="29.25" customHeight="1" hidden="1">
      <c r="B101" s="10">
        <v>2004</v>
      </c>
      <c r="C101" s="12" t="s">
        <v>11</v>
      </c>
      <c r="D101" s="23">
        <f t="shared" si="19"/>
        <v>72.79521674140508</v>
      </c>
      <c r="E101" s="23">
        <f t="shared" si="19"/>
        <v>-73.87387387387388</v>
      </c>
      <c r="F101" s="23">
        <f t="shared" si="19"/>
        <v>131.10047846889952</v>
      </c>
      <c r="G101" s="23">
        <f t="shared" si="19"/>
        <v>14.999999999999986</v>
      </c>
      <c r="H101" s="25"/>
      <c r="I101" s="23">
        <f t="shared" si="20"/>
        <v>91.22842234419483</v>
      </c>
      <c r="J101" s="23">
        <f t="shared" si="20"/>
        <v>-76.59989303995721</v>
      </c>
      <c r="K101" s="23">
        <f t="shared" si="20"/>
        <v>208.84265773258005</v>
      </c>
      <c r="L101" s="23">
        <f t="shared" si="20"/>
        <v>148.6016799150388</v>
      </c>
      <c r="M101" s="25"/>
      <c r="N101" s="23">
        <f t="shared" si="21"/>
        <v>120.03517785595389</v>
      </c>
      <c r="O101" s="23">
        <f t="shared" si="21"/>
        <v>-73.13017844142485</v>
      </c>
      <c r="P101" s="23">
        <f t="shared" si="21"/>
        <v>252.3110892026284</v>
      </c>
      <c r="Q101" s="24">
        <f t="shared" si="21"/>
        <v>194.52219588627133</v>
      </c>
    </row>
    <row r="102" spans="2:17" ht="29.25" customHeight="1" hidden="1">
      <c r="B102" s="10"/>
      <c r="C102" s="12" t="s">
        <v>12</v>
      </c>
      <c r="D102" s="23">
        <f t="shared" si="19"/>
        <v>23.114355231143563</v>
      </c>
      <c r="E102" s="23">
        <f t="shared" si="19"/>
        <v>-53.84615384615385</v>
      </c>
      <c r="F102" s="23">
        <f t="shared" si="19"/>
        <v>6.7842605156037905</v>
      </c>
      <c r="G102" s="23">
        <f t="shared" si="19"/>
        <v>509.0909090909091</v>
      </c>
      <c r="H102" s="25"/>
      <c r="I102" s="23">
        <f t="shared" si="20"/>
        <v>-8.561164400655898</v>
      </c>
      <c r="J102" s="23">
        <f t="shared" si="20"/>
        <v>-77.3859025098943</v>
      </c>
      <c r="K102" s="23">
        <f t="shared" si="20"/>
        <v>-3.0027954203357723</v>
      </c>
      <c r="L102" s="23">
        <f t="shared" si="20"/>
        <v>165.36153071500507</v>
      </c>
      <c r="M102" s="25"/>
      <c r="N102" s="23">
        <f t="shared" si="21"/>
        <v>6.686781257252633</v>
      </c>
      <c r="O102" s="23">
        <f t="shared" si="21"/>
        <v>-73.29740598496097</v>
      </c>
      <c r="P102" s="23">
        <f t="shared" si="21"/>
        <v>13.53520933367551</v>
      </c>
      <c r="Q102" s="24">
        <f t="shared" si="21"/>
        <v>198.83578244199856</v>
      </c>
    </row>
    <row r="103" spans="2:17" ht="29.25" customHeight="1" hidden="1">
      <c r="B103" s="10"/>
      <c r="C103" s="12" t="s">
        <v>13</v>
      </c>
      <c r="D103" s="23">
        <f t="shared" si="19"/>
        <v>-4.289544235924936</v>
      </c>
      <c r="E103" s="23">
        <f t="shared" si="19"/>
        <v>-77.27272727272728</v>
      </c>
      <c r="F103" s="23">
        <f t="shared" si="19"/>
        <v>7.884856070087622</v>
      </c>
      <c r="G103" s="23">
        <f t="shared" si="19"/>
        <v>-18.534482758620683</v>
      </c>
      <c r="H103" s="25"/>
      <c r="I103" s="23">
        <f t="shared" si="20"/>
        <v>-4.7600941143597595</v>
      </c>
      <c r="J103" s="23">
        <f t="shared" si="20"/>
        <v>-84.84273584949743</v>
      </c>
      <c r="K103" s="23">
        <f t="shared" si="20"/>
        <v>29.98901909747437</v>
      </c>
      <c r="L103" s="23">
        <f t="shared" si="20"/>
        <v>-73.71081682473158</v>
      </c>
      <c r="M103" s="25"/>
      <c r="N103" s="23">
        <f t="shared" si="21"/>
        <v>14.168687130759821</v>
      </c>
      <c r="O103" s="23">
        <f t="shared" si="21"/>
        <v>-83.81430490682229</v>
      </c>
      <c r="P103" s="23">
        <f t="shared" si="21"/>
        <v>55.06319810934684</v>
      </c>
      <c r="Q103" s="24">
        <f t="shared" si="21"/>
        <v>-69.03422427009065</v>
      </c>
    </row>
    <row r="104" spans="2:17" ht="29.25" customHeight="1" hidden="1">
      <c r="B104" s="10"/>
      <c r="C104" s="12" t="s">
        <v>14</v>
      </c>
      <c r="D104" s="23">
        <f t="shared" si="19"/>
        <v>35.04587155963304</v>
      </c>
      <c r="E104" s="23">
        <f t="shared" si="19"/>
        <v>33.333333333333314</v>
      </c>
      <c r="F104" s="23">
        <f t="shared" si="19"/>
        <v>60.84337349397592</v>
      </c>
      <c r="G104" s="23">
        <f t="shared" si="19"/>
        <v>-69.95073891625616</v>
      </c>
      <c r="H104" s="25"/>
      <c r="I104" s="23">
        <f t="shared" si="20"/>
        <v>50.73242512959081</v>
      </c>
      <c r="J104" s="23">
        <f t="shared" si="20"/>
        <v>504.40812022146054</v>
      </c>
      <c r="K104" s="23">
        <f t="shared" si="20"/>
        <v>18.72661977454007</v>
      </c>
      <c r="L104" s="23">
        <f t="shared" si="20"/>
        <v>-44.86922966985851</v>
      </c>
      <c r="M104" s="25"/>
      <c r="N104" s="23">
        <f t="shared" si="21"/>
        <v>78.24099614653502</v>
      </c>
      <c r="O104" s="23">
        <f t="shared" si="21"/>
        <v>693.0600512031856</v>
      </c>
      <c r="P104" s="23">
        <f t="shared" si="21"/>
        <v>34.727542766469156</v>
      </c>
      <c r="Q104" s="24">
        <f t="shared" si="21"/>
        <v>-34.06942724582616</v>
      </c>
    </row>
    <row r="105" spans="2:17" ht="29.25" customHeight="1" hidden="1">
      <c r="B105" s="10">
        <v>2005</v>
      </c>
      <c r="C105" s="12" t="s">
        <v>11</v>
      </c>
      <c r="D105" s="23">
        <f t="shared" si="19"/>
        <v>54.15224913494811</v>
      </c>
      <c r="E105" s="23">
        <f t="shared" si="19"/>
        <v>344.8275862068965</v>
      </c>
      <c r="F105" s="23">
        <f t="shared" si="19"/>
        <v>0.8281573498964718</v>
      </c>
      <c r="G105" s="23">
        <f t="shared" si="19"/>
        <v>321.7391304347826</v>
      </c>
      <c r="H105" s="25"/>
      <c r="I105" s="23">
        <f t="shared" si="20"/>
        <v>-20.682330054150597</v>
      </c>
      <c r="J105" s="23">
        <f t="shared" si="20"/>
        <v>43.10900993848847</v>
      </c>
      <c r="K105" s="23">
        <f t="shared" si="20"/>
        <v>-27.68040908423916</v>
      </c>
      <c r="L105" s="23">
        <f t="shared" si="20"/>
        <v>-2.4535694559513956</v>
      </c>
      <c r="M105" s="25"/>
      <c r="N105" s="23">
        <f t="shared" si="21"/>
        <v>-12.93991288363523</v>
      </c>
      <c r="O105" s="23">
        <f t="shared" si="21"/>
        <v>60.59693290369839</v>
      </c>
      <c r="P105" s="23">
        <f t="shared" si="21"/>
        <v>-20.274140868285357</v>
      </c>
      <c r="Q105" s="24">
        <f t="shared" si="21"/>
        <v>4.970166412788018</v>
      </c>
    </row>
    <row r="106" spans="2:17" ht="29.25" customHeight="1" hidden="1">
      <c r="B106" s="10"/>
      <c r="C106" s="12" t="s">
        <v>12</v>
      </c>
      <c r="D106" s="23">
        <f t="shared" si="19"/>
        <v>69.26877470355731</v>
      </c>
      <c r="E106" s="23">
        <f t="shared" si="19"/>
        <v>254.16666666666663</v>
      </c>
      <c r="F106" s="23">
        <f t="shared" si="19"/>
        <v>76.7471410419314</v>
      </c>
      <c r="G106" s="23">
        <f t="shared" si="19"/>
        <v>17.910447761194035</v>
      </c>
      <c r="H106" s="25"/>
      <c r="I106" s="23">
        <f t="shared" si="20"/>
        <v>66.96217540344674</v>
      </c>
      <c r="J106" s="23">
        <f t="shared" si="20"/>
        <v>858.000506361162</v>
      </c>
      <c r="K106" s="23">
        <f t="shared" si="20"/>
        <v>43.390849967233265</v>
      </c>
      <c r="L106" s="23">
        <f t="shared" si="20"/>
        <v>18.41034671200437</v>
      </c>
      <c r="M106" s="25"/>
      <c r="N106" s="23">
        <f t="shared" si="21"/>
        <v>80.81984915790659</v>
      </c>
      <c r="O106" s="23">
        <f t="shared" si="21"/>
        <v>907.2124938886323</v>
      </c>
      <c r="P106" s="23">
        <f t="shared" si="21"/>
        <v>55.94976940331554</v>
      </c>
      <c r="Q106" s="24">
        <f t="shared" si="21"/>
        <v>29.36805865557875</v>
      </c>
    </row>
    <row r="107" spans="2:17" ht="29.25" customHeight="1" hidden="1">
      <c r="B107" s="10"/>
      <c r="C107" s="12" t="s">
        <v>13</v>
      </c>
      <c r="D107" s="23">
        <f t="shared" si="19"/>
        <v>38.28197945845005</v>
      </c>
      <c r="E107" s="23">
        <f t="shared" si="19"/>
        <v>940</v>
      </c>
      <c r="F107" s="23">
        <f t="shared" si="19"/>
        <v>43.967517401392115</v>
      </c>
      <c r="G107" s="23">
        <f t="shared" si="19"/>
        <v>-83.06878306878306</v>
      </c>
      <c r="H107" s="25"/>
      <c r="I107" s="23">
        <f t="shared" si="20"/>
        <v>72.75598256012154</v>
      </c>
      <c r="J107" s="23">
        <f t="shared" si="20"/>
        <v>511.81675247402666</v>
      </c>
      <c r="K107" s="23">
        <f t="shared" si="20"/>
        <v>61.94780211430401</v>
      </c>
      <c r="L107" s="23">
        <f t="shared" si="20"/>
        <v>28.564384912482524</v>
      </c>
      <c r="M107" s="25"/>
      <c r="N107" s="23">
        <f t="shared" si="21"/>
        <v>87.967110159691</v>
      </c>
      <c r="O107" s="23">
        <f t="shared" si="21"/>
        <v>633.4842031833401</v>
      </c>
      <c r="P107" s="23">
        <f t="shared" si="21"/>
        <v>74.64793736916027</v>
      </c>
      <c r="Q107" s="24">
        <f t="shared" si="21"/>
        <v>59.97845819582372</v>
      </c>
    </row>
    <row r="108" spans="2:17" ht="29.25" customHeight="1" hidden="1">
      <c r="B108" s="10"/>
      <c r="C108" s="12" t="s">
        <v>14</v>
      </c>
      <c r="D108" s="23">
        <f aca="true" t="shared" si="22" ref="D108:G109">+D37/D33*100-100</f>
        <v>27.241847826086968</v>
      </c>
      <c r="E108" s="23">
        <f t="shared" si="22"/>
        <v>18.42105263157893</v>
      </c>
      <c r="F108" s="23">
        <f t="shared" si="22"/>
        <v>16.104868913857672</v>
      </c>
      <c r="G108" s="23">
        <f t="shared" si="22"/>
        <v>281.9672131147541</v>
      </c>
      <c r="H108" s="25"/>
      <c r="I108" s="23">
        <f aca="true" t="shared" si="23" ref="I108:L109">+I37/I33*100-100</f>
        <v>41.28975920944191</v>
      </c>
      <c r="J108" s="23">
        <f t="shared" si="23"/>
        <v>-20.09302717824343</v>
      </c>
      <c r="K108" s="23">
        <f t="shared" si="23"/>
        <v>70.73419659373604</v>
      </c>
      <c r="L108" s="23">
        <f t="shared" si="23"/>
        <v>89.4152250859963</v>
      </c>
      <c r="M108" s="25"/>
      <c r="N108" s="23">
        <f aca="true" t="shared" si="24" ref="N108:Q109">+N37/N33*100-100</f>
        <v>51.242982444284195</v>
      </c>
      <c r="O108" s="23">
        <f t="shared" si="24"/>
        <v>-14.92895027188436</v>
      </c>
      <c r="P108" s="23">
        <f t="shared" si="24"/>
        <v>84.41666639978172</v>
      </c>
      <c r="Q108" s="24">
        <f t="shared" si="24"/>
        <v>123.77175626707597</v>
      </c>
    </row>
    <row r="109" spans="2:17" ht="29.25" customHeight="1" hidden="1">
      <c r="B109" s="10">
        <v>2006</v>
      </c>
      <c r="C109" s="12" t="s">
        <v>11</v>
      </c>
      <c r="D109" s="23">
        <f t="shared" si="22"/>
        <v>-35.52188552188552</v>
      </c>
      <c r="E109" s="23">
        <f t="shared" si="22"/>
        <v>10.077519379844958</v>
      </c>
      <c r="F109" s="23">
        <f t="shared" si="22"/>
        <v>-4.312114989733061</v>
      </c>
      <c r="G109" s="23">
        <f t="shared" si="22"/>
        <v>-88.95434462444771</v>
      </c>
      <c r="H109" s="25"/>
      <c r="I109" s="23">
        <f t="shared" si="23"/>
        <v>35.06685314860553</v>
      </c>
      <c r="J109" s="23">
        <f t="shared" si="23"/>
        <v>127.12995072093446</v>
      </c>
      <c r="K109" s="23">
        <f t="shared" si="23"/>
        <v>40.89553190133216</v>
      </c>
      <c r="L109" s="23">
        <f t="shared" si="23"/>
        <v>-33.83158304505923</v>
      </c>
      <c r="M109" s="25"/>
      <c r="N109" s="23">
        <f t="shared" si="24"/>
        <v>44.84212178434731</v>
      </c>
      <c r="O109" s="23">
        <f t="shared" si="24"/>
        <v>140.27601284606465</v>
      </c>
      <c r="P109" s="23">
        <f t="shared" si="24"/>
        <v>50.086918723017874</v>
      </c>
      <c r="Q109" s="24">
        <f t="shared" si="24"/>
        <v>-28.403146432693077</v>
      </c>
    </row>
    <row r="110" spans="2:17" ht="29.25" customHeight="1" hidden="1">
      <c r="B110" s="10"/>
      <c r="C110" s="12" t="s">
        <v>12</v>
      </c>
      <c r="D110" s="23">
        <f aca="true" t="shared" si="25" ref="D110:G115">+D39/D35*100-100</f>
        <v>8.056042031523631</v>
      </c>
      <c r="E110" s="23">
        <f t="shared" si="25"/>
        <v>25.882352941176464</v>
      </c>
      <c r="F110" s="23">
        <f t="shared" si="25"/>
        <v>17.469446441409062</v>
      </c>
      <c r="G110" s="23">
        <f t="shared" si="25"/>
        <v>-53.58649789029536</v>
      </c>
      <c r="H110" s="25"/>
      <c r="I110" s="23">
        <f aca="true" t="shared" si="26" ref="I110:L115">+I39/I35*100-100</f>
        <v>81.08947578740873</v>
      </c>
      <c r="J110" s="23">
        <f t="shared" si="26"/>
        <v>2.345817270051427</v>
      </c>
      <c r="K110" s="23">
        <f t="shared" si="26"/>
        <v>82.93388719577726</v>
      </c>
      <c r="L110" s="23">
        <f t="shared" si="26"/>
        <v>355.31639403107533</v>
      </c>
      <c r="M110" s="25"/>
      <c r="N110" s="23">
        <f aca="true" t="shared" si="27" ref="N110:Q115">+N39/N35*100-100</f>
        <v>134.21840152947064</v>
      </c>
      <c r="O110" s="23">
        <f t="shared" si="27"/>
        <v>28.07352673229761</v>
      </c>
      <c r="P110" s="23">
        <f t="shared" si="27"/>
        <v>135.6594826103537</v>
      </c>
      <c r="Q110" s="24">
        <f t="shared" si="27"/>
        <v>539.7451067314721</v>
      </c>
    </row>
    <row r="111" spans="2:17" ht="29.25" customHeight="1" hidden="1">
      <c r="B111" s="10"/>
      <c r="C111" s="12" t="s">
        <v>13</v>
      </c>
      <c r="D111" s="23">
        <f t="shared" si="25"/>
        <v>22.6198514517218</v>
      </c>
      <c r="E111" s="23">
        <f t="shared" si="25"/>
        <v>-55.769230769230774</v>
      </c>
      <c r="F111" s="23">
        <f t="shared" si="25"/>
        <v>32.23207091055599</v>
      </c>
      <c r="G111" s="23">
        <f t="shared" si="25"/>
        <v>159.375</v>
      </c>
      <c r="H111" s="25"/>
      <c r="I111" s="23">
        <f t="shared" si="26"/>
        <v>67.27967038003752</v>
      </c>
      <c r="J111" s="23">
        <f t="shared" si="26"/>
        <v>177.2361492529792</v>
      </c>
      <c r="K111" s="23">
        <f t="shared" si="26"/>
        <v>43.94048535731142</v>
      </c>
      <c r="L111" s="23">
        <f t="shared" si="26"/>
        <v>394.23937360178974</v>
      </c>
      <c r="M111" s="25"/>
      <c r="N111" s="23">
        <f t="shared" si="27"/>
        <v>105.66268175222734</v>
      </c>
      <c r="O111" s="23">
        <f t="shared" si="27"/>
        <v>237.47896826514187</v>
      </c>
      <c r="P111" s="23">
        <f t="shared" si="27"/>
        <v>77.23465179599299</v>
      </c>
      <c r="Q111" s="24">
        <f t="shared" si="27"/>
        <v>495.59000230389825</v>
      </c>
    </row>
    <row r="112" spans="2:17" ht="29.25" customHeight="1" hidden="1">
      <c r="B112" s="10"/>
      <c r="C112" s="12" t="s">
        <v>14</v>
      </c>
      <c r="D112" s="23">
        <f t="shared" si="25"/>
        <v>0</v>
      </c>
      <c r="E112" s="23">
        <f t="shared" si="25"/>
        <v>41.111111111111114</v>
      </c>
      <c r="F112" s="23">
        <f t="shared" si="25"/>
        <v>3.1612903225806406</v>
      </c>
      <c r="G112" s="23">
        <f t="shared" si="25"/>
        <v>-36.9098712446352</v>
      </c>
      <c r="H112" s="25"/>
      <c r="I112" s="23">
        <f t="shared" si="26"/>
        <v>14.292101520677818</v>
      </c>
      <c r="J112" s="23">
        <f t="shared" si="26"/>
        <v>31.96928479797657</v>
      </c>
      <c r="K112" s="23">
        <f t="shared" si="26"/>
        <v>9.865288836122474</v>
      </c>
      <c r="L112" s="23">
        <f t="shared" si="26"/>
        <v>13.675029214524102</v>
      </c>
      <c r="M112" s="25"/>
      <c r="N112" s="23">
        <f t="shared" si="27"/>
        <v>41.295762321248475</v>
      </c>
      <c r="O112" s="23">
        <f t="shared" si="27"/>
        <v>62.59444379624958</v>
      </c>
      <c r="P112" s="23">
        <f t="shared" si="27"/>
        <v>35.547073222997085</v>
      </c>
      <c r="Q112" s="24">
        <f t="shared" si="27"/>
        <v>41.23889933635988</v>
      </c>
    </row>
    <row r="113" spans="2:17" ht="29.25" customHeight="1" hidden="1">
      <c r="B113" s="10">
        <v>2007</v>
      </c>
      <c r="C113" s="12" t="s">
        <v>11</v>
      </c>
      <c r="D113" s="23">
        <f t="shared" si="25"/>
        <v>21.583986074847687</v>
      </c>
      <c r="E113" s="23">
        <f t="shared" si="25"/>
        <v>-21.126760563380287</v>
      </c>
      <c r="F113" s="23">
        <f t="shared" si="25"/>
        <v>20.815450643776828</v>
      </c>
      <c r="G113" s="23">
        <f t="shared" si="25"/>
        <v>112</v>
      </c>
      <c r="H113" s="25"/>
      <c r="I113" s="23">
        <f t="shared" si="26"/>
        <v>23.254351004827285</v>
      </c>
      <c r="J113" s="23">
        <f t="shared" si="26"/>
        <v>-38.33234895877279</v>
      </c>
      <c r="K113" s="23">
        <f t="shared" si="26"/>
        <v>28.96533680764469</v>
      </c>
      <c r="L113" s="23">
        <f t="shared" si="26"/>
        <v>75.09142326128665</v>
      </c>
      <c r="M113" s="25"/>
      <c r="N113" s="23">
        <f t="shared" si="27"/>
        <v>51.58659907833925</v>
      </c>
      <c r="O113" s="23">
        <f t="shared" si="27"/>
        <v>-21.039169648904604</v>
      </c>
      <c r="P113" s="23">
        <f t="shared" si="27"/>
        <v>58.447135298510204</v>
      </c>
      <c r="Q113" s="24">
        <f t="shared" si="27"/>
        <v>114.8768500785751</v>
      </c>
    </row>
    <row r="114" spans="2:17" ht="29.25" customHeight="1" hidden="1">
      <c r="B114" s="10"/>
      <c r="C114" s="12" t="s">
        <v>12</v>
      </c>
      <c r="D114" s="23">
        <f t="shared" si="25"/>
        <v>1.0804970286331752</v>
      </c>
      <c r="E114" s="23">
        <f t="shared" si="25"/>
        <v>-0.9345794392523317</v>
      </c>
      <c r="F114" s="23">
        <f t="shared" si="25"/>
        <v>-0.9179926560587575</v>
      </c>
      <c r="G114" s="23">
        <f t="shared" si="25"/>
        <v>32.72727272727275</v>
      </c>
      <c r="H114" s="25"/>
      <c r="I114" s="23">
        <f t="shared" si="26"/>
        <v>21.32118383217278</v>
      </c>
      <c r="J114" s="23">
        <f t="shared" si="26"/>
        <v>128.26248345760303</v>
      </c>
      <c r="K114" s="23">
        <f t="shared" si="26"/>
        <v>22.780248611495907</v>
      </c>
      <c r="L114" s="23">
        <f t="shared" si="26"/>
        <v>-81.92839947629975</v>
      </c>
      <c r="M114" s="25"/>
      <c r="N114" s="23">
        <f t="shared" si="27"/>
        <v>26.809829897501828</v>
      </c>
      <c r="O114" s="23">
        <f t="shared" si="27"/>
        <v>144.21031262550073</v>
      </c>
      <c r="P114" s="23">
        <f t="shared" si="27"/>
        <v>28.74649680917304</v>
      </c>
      <c r="Q114" s="24">
        <f t="shared" si="27"/>
        <v>-82.03343682678624</v>
      </c>
    </row>
    <row r="115" spans="2:17" ht="29.25" customHeight="1" hidden="1">
      <c r="B115" s="10"/>
      <c r="C115" s="12" t="s">
        <v>13</v>
      </c>
      <c r="D115" s="23">
        <f t="shared" si="25"/>
        <v>-27.42290748898678</v>
      </c>
      <c r="E115" s="23">
        <f t="shared" si="25"/>
        <v>21.739130434782624</v>
      </c>
      <c r="F115" s="23">
        <f t="shared" si="25"/>
        <v>-30.16453382084096</v>
      </c>
      <c r="G115" s="23">
        <f t="shared" si="25"/>
        <v>-27.710843373493972</v>
      </c>
      <c r="H115" s="25"/>
      <c r="I115" s="23">
        <f t="shared" si="26"/>
        <v>-4.224921110444228</v>
      </c>
      <c r="J115" s="23">
        <f t="shared" si="26"/>
        <v>-31.629131080410545</v>
      </c>
      <c r="K115" s="23">
        <f t="shared" si="26"/>
        <v>9.182633771841523</v>
      </c>
      <c r="L115" s="23">
        <f t="shared" si="26"/>
        <v>-68.51775812735414</v>
      </c>
      <c r="M115" s="25"/>
      <c r="N115" s="23">
        <f t="shared" si="27"/>
        <v>1.4225217005774766</v>
      </c>
      <c r="O115" s="23">
        <f t="shared" si="27"/>
        <v>-29.597280213112327</v>
      </c>
      <c r="P115" s="23">
        <f t="shared" si="27"/>
        <v>16.13762265772769</v>
      </c>
      <c r="Q115" s="24">
        <f t="shared" si="27"/>
        <v>-67.17636124361081</v>
      </c>
    </row>
    <row r="116" spans="2:17" ht="29.25" customHeight="1" hidden="1">
      <c r="B116" s="10"/>
      <c r="C116" s="12" t="s">
        <v>14</v>
      </c>
      <c r="D116" s="23">
        <f aca="true" t="shared" si="28" ref="D116:G117">+D45/D41*100-100</f>
        <v>-8.702616123865454</v>
      </c>
      <c r="E116" s="23">
        <f t="shared" si="28"/>
        <v>7.8740157480315105</v>
      </c>
      <c r="F116" s="23">
        <f t="shared" si="28"/>
        <v>-4.878048780487802</v>
      </c>
      <c r="G116" s="23">
        <f t="shared" si="28"/>
        <v>-64.62585034013605</v>
      </c>
      <c r="H116" s="25"/>
      <c r="I116" s="23">
        <f aca="true" t="shared" si="29" ref="I116:L117">+I45/I41*100-100</f>
        <v>-4.018759366141637</v>
      </c>
      <c r="J116" s="23">
        <f t="shared" si="29"/>
        <v>-52.90924458502296</v>
      </c>
      <c r="K116" s="23">
        <f t="shared" si="29"/>
        <v>14.568186302704135</v>
      </c>
      <c r="L116" s="23">
        <f t="shared" si="29"/>
        <v>-44.83614490189996</v>
      </c>
      <c r="M116" s="25"/>
      <c r="N116" s="23">
        <f aca="true" t="shared" si="30" ref="N116:Q117">+N45/N41*100-100</f>
        <v>-1.5902827808297388</v>
      </c>
      <c r="O116" s="23">
        <f t="shared" si="30"/>
        <v>-53.10833415263493</v>
      </c>
      <c r="P116" s="23">
        <f t="shared" si="30"/>
        <v>19.98299970080484</v>
      </c>
      <c r="Q116" s="24">
        <f t="shared" si="30"/>
        <v>-51.741556868291404</v>
      </c>
    </row>
    <row r="117" spans="2:17" ht="29.25" customHeight="1">
      <c r="B117" s="10">
        <v>2008</v>
      </c>
      <c r="C117" s="12" t="s">
        <v>11</v>
      </c>
      <c r="D117" s="23">
        <f t="shared" si="28"/>
        <v>-6.1560486757337145</v>
      </c>
      <c r="E117" s="23">
        <f t="shared" si="28"/>
        <v>54.46428571428572</v>
      </c>
      <c r="F117" s="23">
        <f t="shared" si="28"/>
        <v>-1.4209591474245116</v>
      </c>
      <c r="G117" s="23">
        <f t="shared" si="28"/>
        <v>-82.38993710691824</v>
      </c>
      <c r="H117" s="25"/>
      <c r="I117" s="23">
        <f t="shared" si="29"/>
        <v>-3.3926520996924125</v>
      </c>
      <c r="J117" s="23">
        <f t="shared" si="29"/>
        <v>328.0674207083474</v>
      </c>
      <c r="K117" s="23">
        <f t="shared" si="29"/>
        <v>-19.92586854528713</v>
      </c>
      <c r="L117" s="23">
        <f t="shared" si="29"/>
        <v>-89.66284841542574</v>
      </c>
      <c r="M117" s="25"/>
      <c r="N117" s="23">
        <f t="shared" si="30"/>
        <v>7.644072718845891</v>
      </c>
      <c r="O117" s="23">
        <f t="shared" si="30"/>
        <v>341.8406451753621</v>
      </c>
      <c r="P117" s="23">
        <f t="shared" si="30"/>
        <v>-9.714054713942403</v>
      </c>
      <c r="Q117" s="24">
        <f t="shared" si="30"/>
        <v>-88.17972379273994</v>
      </c>
    </row>
    <row r="118" spans="2:17" ht="29.25" customHeight="1">
      <c r="B118" s="10"/>
      <c r="C118" s="12" t="s">
        <v>12</v>
      </c>
      <c r="D118" s="23">
        <f aca="true" t="shared" si="31" ref="D118:G121">+D47/D43*100-100</f>
        <v>-10.689470871191872</v>
      </c>
      <c r="E118" s="23">
        <f t="shared" si="31"/>
        <v>45.28301886792451</v>
      </c>
      <c r="F118" s="23">
        <f t="shared" si="31"/>
        <v>-13.09450277949351</v>
      </c>
      <c r="G118" s="23">
        <f t="shared" si="31"/>
        <v>-24.657534246575338</v>
      </c>
      <c r="H118" s="25"/>
      <c r="I118" s="23">
        <f aca="true" t="shared" si="32" ref="I118:L121">+I47/I43*100-100</f>
        <v>7.017941567026114</v>
      </c>
      <c r="J118" s="23">
        <f t="shared" si="32"/>
        <v>8.37014621454226</v>
      </c>
      <c r="K118" s="23">
        <f t="shared" si="32"/>
        <v>2.1653705245153247</v>
      </c>
      <c r="L118" s="23">
        <f t="shared" si="32"/>
        <v>217.28312351988035</v>
      </c>
      <c r="M118" s="25"/>
      <c r="N118" s="23">
        <f aca="true" t="shared" si="33" ref="N118:Q121">+N47/N43*100-100</f>
        <v>33.03800294630054</v>
      </c>
      <c r="O118" s="23">
        <f t="shared" si="33"/>
        <v>39.48423838514066</v>
      </c>
      <c r="P118" s="23">
        <f t="shared" si="33"/>
        <v>26.80266767525403</v>
      </c>
      <c r="Q118" s="24">
        <f t="shared" si="33"/>
        <v>265.31278180701383</v>
      </c>
    </row>
    <row r="119" spans="2:17" ht="29.25" customHeight="1">
      <c r="B119" s="10"/>
      <c r="C119" s="12" t="s">
        <v>13</v>
      </c>
      <c r="D119" s="23">
        <f t="shared" si="31"/>
        <v>4.779969650986345</v>
      </c>
      <c r="E119" s="23">
        <f t="shared" si="31"/>
        <v>8.928571428571416</v>
      </c>
      <c r="F119" s="23">
        <f t="shared" si="31"/>
        <v>-1.483420593368237</v>
      </c>
      <c r="G119" s="23">
        <f t="shared" si="31"/>
        <v>116.66666666666666</v>
      </c>
      <c r="H119" s="25"/>
      <c r="I119" s="23">
        <f t="shared" si="32"/>
        <v>-11.005440715414778</v>
      </c>
      <c r="J119" s="23">
        <f t="shared" si="32"/>
        <v>42.39849642049185</v>
      </c>
      <c r="K119" s="23">
        <f t="shared" si="32"/>
        <v>-17.846479352590165</v>
      </c>
      <c r="L119" s="23">
        <f t="shared" si="32"/>
        <v>-17.28405204728209</v>
      </c>
      <c r="M119" s="25"/>
      <c r="N119" s="23">
        <f t="shared" si="33"/>
        <v>-2.646021960312922</v>
      </c>
      <c r="O119" s="23">
        <f t="shared" si="33"/>
        <v>60.83189456633954</v>
      </c>
      <c r="P119" s="23">
        <f t="shared" si="33"/>
        <v>-10.705235792718796</v>
      </c>
      <c r="Q119" s="24">
        <f t="shared" si="33"/>
        <v>-4.56958807080386</v>
      </c>
    </row>
    <row r="120" spans="2:17" ht="29.25" customHeight="1">
      <c r="B120" s="10"/>
      <c r="C120" s="12" t="s">
        <v>14</v>
      </c>
      <c r="D120" s="23">
        <f t="shared" si="31"/>
        <v>-21.69590643274853</v>
      </c>
      <c r="E120" s="23">
        <f t="shared" si="31"/>
        <v>11.678832116788328</v>
      </c>
      <c r="F120" s="23">
        <f t="shared" si="31"/>
        <v>-25.70677186061802</v>
      </c>
      <c r="G120" s="23">
        <f t="shared" si="31"/>
        <v>7.692307692307693</v>
      </c>
      <c r="H120" s="25"/>
      <c r="I120" s="23">
        <f t="shared" si="32"/>
        <v>-24.317663299150283</v>
      </c>
      <c r="J120" s="23">
        <f t="shared" si="32"/>
        <v>-0.6274723376345719</v>
      </c>
      <c r="K120" s="23">
        <f t="shared" si="32"/>
        <v>-26.514492472152128</v>
      </c>
      <c r="L120" s="23">
        <f t="shared" si="32"/>
        <v>-41.91122154321402</v>
      </c>
      <c r="M120" s="25"/>
      <c r="N120" s="23">
        <f t="shared" si="33"/>
        <v>-18.82728137054032</v>
      </c>
      <c r="O120" s="23">
        <f t="shared" si="33"/>
        <v>1.383109422603539</v>
      </c>
      <c r="P120" s="23">
        <f t="shared" si="33"/>
        <v>-20.886752882504197</v>
      </c>
      <c r="Q120" s="24">
        <f t="shared" si="33"/>
        <v>-31.612796961531515</v>
      </c>
    </row>
    <row r="121" spans="2:17" ht="29.25" customHeight="1">
      <c r="B121" s="10">
        <v>2009</v>
      </c>
      <c r="C121" s="12" t="s">
        <v>11</v>
      </c>
      <c r="D121" s="23">
        <f t="shared" si="31"/>
        <v>35.31655225019071</v>
      </c>
      <c r="E121" s="23">
        <f t="shared" si="31"/>
        <v>20.80924855491328</v>
      </c>
      <c r="F121" s="23">
        <f t="shared" si="31"/>
        <v>28.82882882882882</v>
      </c>
      <c r="G121" s="23">
        <f t="shared" si="31"/>
        <v>382.1428571428571</v>
      </c>
      <c r="H121" s="25"/>
      <c r="I121" s="23">
        <f t="shared" si="32"/>
        <v>48.59349010778408</v>
      </c>
      <c r="J121" s="23">
        <f t="shared" si="32"/>
        <v>-25.54842735706187</v>
      </c>
      <c r="K121" s="23">
        <f t="shared" si="32"/>
        <v>81.15267572398164</v>
      </c>
      <c r="L121" s="23">
        <f t="shared" si="32"/>
        <v>200.69072507664464</v>
      </c>
      <c r="M121" s="25"/>
      <c r="N121" s="23">
        <f t="shared" si="33"/>
        <v>50.60103817759537</v>
      </c>
      <c r="O121" s="23">
        <f t="shared" si="33"/>
        <v>-23.44630002779337</v>
      </c>
      <c r="P121" s="23">
        <f t="shared" si="33"/>
        <v>81.6969174359599</v>
      </c>
      <c r="Q121" s="24">
        <f t="shared" si="33"/>
        <v>198.4619267370544</v>
      </c>
    </row>
    <row r="122" spans="2:17" ht="29.25" customHeight="1">
      <c r="B122" s="10"/>
      <c r="C122" s="12" t="s">
        <v>12</v>
      </c>
      <c r="D122" s="23">
        <f aca="true" t="shared" si="34" ref="D122:G123">+D51/D47*100-100</f>
        <v>11.490125673249537</v>
      </c>
      <c r="E122" s="23">
        <f t="shared" si="34"/>
        <v>-40.25974025974026</v>
      </c>
      <c r="F122" s="23">
        <f t="shared" si="34"/>
        <v>-38.66382373845061</v>
      </c>
      <c r="G122" s="23">
        <f t="shared" si="34"/>
        <v>725.4545454545454</v>
      </c>
      <c r="H122" s="25"/>
      <c r="I122" s="23">
        <f aca="true" t="shared" si="35" ref="I122:L123">+I51/I47*100-100</f>
        <v>-38.187501043560914</v>
      </c>
      <c r="J122" s="23">
        <f t="shared" si="35"/>
        <v>-66.16943207737235</v>
      </c>
      <c r="K122" s="23">
        <f t="shared" si="35"/>
        <v>-33.207140007217305</v>
      </c>
      <c r="L122" s="23">
        <f t="shared" si="35"/>
        <v>-7.296029855876654</v>
      </c>
      <c r="M122" s="25"/>
      <c r="N122" s="23">
        <f aca="true" t="shared" si="36" ref="N122:Q123">+N51/N47*100-100</f>
        <v>-44.94248695342223</v>
      </c>
      <c r="O122" s="23">
        <f t="shared" si="36"/>
        <v>-72.35188296081822</v>
      </c>
      <c r="P122" s="23">
        <f t="shared" si="36"/>
        <v>-39.910928173897084</v>
      </c>
      <c r="Q122" s="24">
        <f t="shared" si="36"/>
        <v>-14.068862644773603</v>
      </c>
    </row>
    <row r="123" spans="2:17" ht="29.25" customHeight="1">
      <c r="B123" s="10"/>
      <c r="C123" s="12" t="s">
        <v>13</v>
      </c>
      <c r="D123" s="23">
        <f t="shared" si="34"/>
        <v>-35.771180304127455</v>
      </c>
      <c r="E123" s="23">
        <f t="shared" si="34"/>
        <v>-24.59016393442623</v>
      </c>
      <c r="F123" s="23">
        <f t="shared" si="34"/>
        <v>-35.4295837023915</v>
      </c>
      <c r="G123" s="23">
        <f t="shared" si="34"/>
        <v>-49.23076923076923</v>
      </c>
      <c r="H123" s="25"/>
      <c r="I123" s="23">
        <f t="shared" si="35"/>
        <v>-61.83585455689799</v>
      </c>
      <c r="J123" s="23">
        <f t="shared" si="35"/>
        <v>-65.86970442016283</v>
      </c>
      <c r="K123" s="23">
        <f t="shared" si="35"/>
        <v>-60.92936299161666</v>
      </c>
      <c r="L123" s="23">
        <f t="shared" si="35"/>
        <v>-61.33369752802851</v>
      </c>
      <c r="M123" s="25"/>
      <c r="N123" s="23">
        <f t="shared" si="36"/>
        <v>-63.286724410121366</v>
      </c>
      <c r="O123" s="23">
        <f t="shared" si="36"/>
        <v>-67.89844232186759</v>
      </c>
      <c r="P123" s="23">
        <f t="shared" si="36"/>
        <v>-62.21065980115456</v>
      </c>
      <c r="Q123" s="24">
        <f t="shared" si="36"/>
        <v>-63.64875615428074</v>
      </c>
    </row>
    <row r="124" spans="2:17" ht="29.25" customHeight="1">
      <c r="B124" s="10"/>
      <c r="C124" s="12" t="s">
        <v>14</v>
      </c>
      <c r="D124" s="23">
        <f aca="true" t="shared" si="37" ref="D124:G125">+D53/D49*100-100</f>
        <v>-14.787154592979832</v>
      </c>
      <c r="E124" s="23">
        <f t="shared" si="37"/>
        <v>17.64705882352942</v>
      </c>
      <c r="F124" s="23">
        <f t="shared" si="37"/>
        <v>-21.150442477876112</v>
      </c>
      <c r="G124" s="23">
        <f t="shared" si="37"/>
        <v>25</v>
      </c>
      <c r="H124" s="25"/>
      <c r="I124" s="23">
        <f aca="true" t="shared" si="38" ref="I124:L125">+I53/I49*100-100</f>
        <v>-16.97971422026157</v>
      </c>
      <c r="J124" s="23">
        <f t="shared" si="38"/>
        <v>52.63564201233993</v>
      </c>
      <c r="K124" s="23">
        <f t="shared" si="38"/>
        <v>-28.821150799527857</v>
      </c>
      <c r="L124" s="23">
        <f t="shared" si="38"/>
        <v>-15.245664739884404</v>
      </c>
      <c r="M124" s="25"/>
      <c r="N124" s="23">
        <f aca="true" t="shared" si="39" ref="N124:Q125">+N53/N49*100-100</f>
        <v>-18.53391591077302</v>
      </c>
      <c r="O124" s="23">
        <f t="shared" si="39"/>
        <v>53.94654191644349</v>
      </c>
      <c r="P124" s="23">
        <f t="shared" si="39"/>
        <v>-30.484324465571078</v>
      </c>
      <c r="Q124" s="24">
        <f t="shared" si="39"/>
        <v>-13.014350144812369</v>
      </c>
    </row>
    <row r="125" spans="2:17" ht="29.25" customHeight="1">
      <c r="B125" s="10">
        <v>2010</v>
      </c>
      <c r="C125" s="12" t="s">
        <v>11</v>
      </c>
      <c r="D125" s="23">
        <f t="shared" si="37"/>
        <v>-20.91319052987599</v>
      </c>
      <c r="E125" s="23">
        <f t="shared" si="37"/>
        <v>-30.622009569377994</v>
      </c>
      <c r="F125" s="23">
        <f t="shared" si="37"/>
        <v>-44.40559440559441</v>
      </c>
      <c r="G125" s="23">
        <f t="shared" si="37"/>
        <v>242.96296296296293</v>
      </c>
      <c r="H125" s="25"/>
      <c r="I125" s="23">
        <f t="shared" si="38"/>
        <v>-42.274712145748715</v>
      </c>
      <c r="J125" s="23">
        <f t="shared" si="38"/>
        <v>-27.281164777025012</v>
      </c>
      <c r="K125" s="23">
        <f t="shared" si="38"/>
        <v>-49.77051001267958</v>
      </c>
      <c r="L125" s="23">
        <f t="shared" si="38"/>
        <v>96.09365403041542</v>
      </c>
      <c r="M125" s="25"/>
      <c r="N125" s="23">
        <f t="shared" si="39"/>
        <v>-40.27369793540271</v>
      </c>
      <c r="O125" s="23">
        <f t="shared" si="39"/>
        <v>-21.360398232636896</v>
      </c>
      <c r="P125" s="23">
        <f t="shared" si="39"/>
        <v>-48.662030157342265</v>
      </c>
      <c r="Q125" s="24">
        <f t="shared" si="39"/>
        <v>111.52567804038384</v>
      </c>
    </row>
    <row r="126" spans="2:17" ht="29.25" customHeight="1">
      <c r="B126" s="10"/>
      <c r="C126" s="12" t="s">
        <v>12</v>
      </c>
      <c r="D126" s="23">
        <f aca="true" t="shared" si="40" ref="D126:G129">+D55/D51*100-100</f>
        <v>-15.45893719806763</v>
      </c>
      <c r="E126" s="23">
        <f t="shared" si="40"/>
        <v>153.26086956521738</v>
      </c>
      <c r="F126" s="23">
        <f t="shared" si="40"/>
        <v>39.513325608342996</v>
      </c>
      <c r="G126" s="23">
        <f t="shared" si="40"/>
        <v>-84.80176211453744</v>
      </c>
      <c r="H126" s="25"/>
      <c r="I126" s="23">
        <f aca="true" t="shared" si="41" ref="I126:L129">+I55/I51*100-100</f>
        <v>30.00553953632388</v>
      </c>
      <c r="J126" s="23">
        <f t="shared" si="41"/>
        <v>154.50807658484655</v>
      </c>
      <c r="K126" s="23">
        <f t="shared" si="41"/>
        <v>15.523666078334017</v>
      </c>
      <c r="L126" s="23">
        <f t="shared" si="41"/>
        <v>14.919459496681455</v>
      </c>
      <c r="M126" s="25"/>
      <c r="N126" s="23">
        <f aca="true" t="shared" si="42" ref="N126:Q129">+N55/N51*100-100</f>
        <v>34.32257544570669</v>
      </c>
      <c r="O126" s="23">
        <f t="shared" si="42"/>
        <v>180.60900646642352</v>
      </c>
      <c r="P126" s="23">
        <f t="shared" si="42"/>
        <v>18.407012884979437</v>
      </c>
      <c r="Q126" s="24">
        <f t="shared" si="42"/>
        <v>23.3860557516079</v>
      </c>
    </row>
    <row r="127" spans="2:17" ht="29.25" customHeight="1">
      <c r="B127" s="10"/>
      <c r="C127" s="12" t="s">
        <v>13</v>
      </c>
      <c r="D127" s="23">
        <f t="shared" si="40"/>
        <v>53.43855693348365</v>
      </c>
      <c r="E127" s="23">
        <f t="shared" si="40"/>
        <v>122.82608695652172</v>
      </c>
      <c r="F127" s="23">
        <f t="shared" si="40"/>
        <v>12.345679012345684</v>
      </c>
      <c r="G127" s="23">
        <f t="shared" si="40"/>
        <v>410.6060606060606</v>
      </c>
      <c r="H127" s="25"/>
      <c r="I127" s="23">
        <f t="shared" si="41"/>
        <v>87.08668929390942</v>
      </c>
      <c r="J127" s="23">
        <f t="shared" si="41"/>
        <v>165.42866832219318</v>
      </c>
      <c r="K127" s="23">
        <f t="shared" si="41"/>
        <v>61.190157559151714</v>
      </c>
      <c r="L127" s="23">
        <f t="shared" si="41"/>
        <v>387.11106829785183</v>
      </c>
      <c r="M127" s="25"/>
      <c r="N127" s="23">
        <f t="shared" si="42"/>
        <v>102.0956373051907</v>
      </c>
      <c r="O127" s="23">
        <f t="shared" si="42"/>
        <v>182.50213704704345</v>
      </c>
      <c r="P127" s="23">
        <f t="shared" si="42"/>
        <v>75.2576132047792</v>
      </c>
      <c r="Q127" s="24">
        <f t="shared" si="42"/>
        <v>422.8167588348663</v>
      </c>
    </row>
    <row r="128" spans="2:17" ht="29.25" customHeight="1">
      <c r="B128" s="10"/>
      <c r="C128" s="12" t="s">
        <v>14</v>
      </c>
      <c r="D128" s="23">
        <f t="shared" si="40"/>
        <v>172.56792287467135</v>
      </c>
      <c r="E128" s="23">
        <f t="shared" si="40"/>
        <v>156.66666666666669</v>
      </c>
      <c r="F128" s="23">
        <f t="shared" si="40"/>
        <v>172.8395061728395</v>
      </c>
      <c r="G128" s="23">
        <f t="shared" si="40"/>
        <v>210</v>
      </c>
      <c r="H128" s="25"/>
      <c r="I128" s="23">
        <f t="shared" si="41"/>
        <v>166.8576110462987</v>
      </c>
      <c r="J128" s="23">
        <f t="shared" si="41"/>
        <v>80.68043179466588</v>
      </c>
      <c r="K128" s="23">
        <f t="shared" si="41"/>
        <v>193.63205828779599</v>
      </c>
      <c r="L128" s="23">
        <f t="shared" si="41"/>
        <v>276.38874680306907</v>
      </c>
      <c r="M128" s="25"/>
      <c r="N128" s="23">
        <f t="shared" si="42"/>
        <v>197.41402470380945</v>
      </c>
      <c r="O128" s="23">
        <f t="shared" si="42"/>
        <v>97.15002677346288</v>
      </c>
      <c r="P128" s="23">
        <f t="shared" si="42"/>
        <v>228.72146852209426</v>
      </c>
      <c r="Q128" s="24">
        <f t="shared" si="42"/>
        <v>309.1965892229334</v>
      </c>
    </row>
    <row r="129" spans="2:17" ht="29.25" customHeight="1">
      <c r="B129" s="10">
        <v>2011</v>
      </c>
      <c r="C129" s="12" t="s">
        <v>11</v>
      </c>
      <c r="D129" s="23">
        <f t="shared" si="40"/>
        <v>-38.98788310762652</v>
      </c>
      <c r="E129" s="23">
        <f t="shared" si="40"/>
        <v>8.965517241379303</v>
      </c>
      <c r="F129" s="23">
        <f t="shared" si="40"/>
        <v>-16.98113207547169</v>
      </c>
      <c r="G129" s="23">
        <f t="shared" si="40"/>
        <v>-91.792656587473</v>
      </c>
      <c r="H129" s="25"/>
      <c r="I129" s="23">
        <f t="shared" si="41"/>
        <v>37.62971776434438</v>
      </c>
      <c r="J129" s="23">
        <f t="shared" si="41"/>
        <v>42.09327823226786</v>
      </c>
      <c r="K129" s="23">
        <f t="shared" si="41"/>
        <v>46.05234335068377</v>
      </c>
      <c r="L129" s="23">
        <f t="shared" si="41"/>
        <v>-38.07319334469279</v>
      </c>
      <c r="M129" s="25"/>
      <c r="N129" s="23">
        <f t="shared" si="42"/>
        <v>51.85473118403442</v>
      </c>
      <c r="O129" s="23">
        <f t="shared" si="42"/>
        <v>48.471751729430764</v>
      </c>
      <c r="P129" s="23">
        <f t="shared" si="42"/>
        <v>64.1888294954849</v>
      </c>
      <c r="Q129" s="24">
        <f t="shared" si="42"/>
        <v>-36.25257808852572</v>
      </c>
    </row>
    <row r="130" spans="2:17" ht="29.25" customHeight="1">
      <c r="B130" s="10"/>
      <c r="C130" s="12" t="s">
        <v>12</v>
      </c>
      <c r="D130" s="23">
        <f aca="true" t="shared" si="43" ref="D130:G132">+D59/D55*100-100</f>
        <v>-5.777777777777786</v>
      </c>
      <c r="E130" s="23">
        <f t="shared" si="43"/>
        <v>0</v>
      </c>
      <c r="F130" s="23">
        <f t="shared" si="43"/>
        <v>2.9900332225913644</v>
      </c>
      <c r="G130" s="23">
        <f t="shared" si="43"/>
        <v>-92.02898550724638</v>
      </c>
      <c r="H130" s="25"/>
      <c r="I130" s="23">
        <f aca="true" t="shared" si="44" ref="I130:L132">+I59/I55*100-100</f>
        <v>-34.23930757195865</v>
      </c>
      <c r="J130" s="23">
        <f t="shared" si="44"/>
        <v>-6.594903752019363</v>
      </c>
      <c r="K130" s="23">
        <f t="shared" si="44"/>
        <v>-36.21751404728886</v>
      </c>
      <c r="L130" s="23">
        <f t="shared" si="44"/>
        <v>-96.91177351776652</v>
      </c>
      <c r="M130" s="25"/>
      <c r="N130" s="23">
        <f aca="true" t="shared" si="45" ref="N130:Q132">+N59/N55*100-100</f>
        <v>-25.879919737966375</v>
      </c>
      <c r="O130" s="23">
        <f t="shared" si="45"/>
        <v>5.00213907267468</v>
      </c>
      <c r="P130" s="23">
        <f t="shared" si="45"/>
        <v>-28.10651719399911</v>
      </c>
      <c r="Q130" s="24">
        <f t="shared" si="45"/>
        <v>-96.20097493497744</v>
      </c>
    </row>
    <row r="131" spans="2:17" ht="29.25" customHeight="1">
      <c r="B131" s="10"/>
      <c r="C131" s="12" t="s">
        <v>13</v>
      </c>
      <c r="D131" s="23">
        <f t="shared" si="43"/>
        <v>-11.682586333578243</v>
      </c>
      <c r="E131" s="23">
        <f t="shared" si="43"/>
        <v>-7.8048780487804805</v>
      </c>
      <c r="F131" s="23">
        <f t="shared" si="43"/>
        <v>21.85592185592185</v>
      </c>
      <c r="G131" s="23">
        <f t="shared" si="43"/>
        <v>-95.54896142433235</v>
      </c>
      <c r="H131" s="25"/>
      <c r="I131" s="23">
        <f t="shared" si="44"/>
        <v>35.760926539042316</v>
      </c>
      <c r="J131" s="23">
        <f t="shared" si="44"/>
        <v>1.122898557892455</v>
      </c>
      <c r="K131" s="23">
        <f t="shared" si="44"/>
        <v>60.44527022577819</v>
      </c>
      <c r="L131" s="23">
        <f t="shared" si="44"/>
        <v>-93.13452119630062</v>
      </c>
      <c r="M131" s="25"/>
      <c r="N131" s="23">
        <f t="shared" si="45"/>
        <v>54.27974223174391</v>
      </c>
      <c r="O131" s="23">
        <f t="shared" si="45"/>
        <v>20.28575837873059</v>
      </c>
      <c r="P131" s="23">
        <f t="shared" si="45"/>
        <v>80.12752352032132</v>
      </c>
      <c r="Q131" s="24">
        <f t="shared" si="45"/>
        <v>-92.23809315416307</v>
      </c>
    </row>
    <row r="132" spans="2:17" ht="29.25" customHeight="1">
      <c r="B132" s="10"/>
      <c r="C132" s="12" t="s">
        <v>14</v>
      </c>
      <c r="D132" s="23">
        <f t="shared" si="43"/>
        <v>-47.84565916398714</v>
      </c>
      <c r="E132" s="23">
        <f t="shared" si="43"/>
        <v>-56.06060606060606</v>
      </c>
      <c r="F132" s="23">
        <f t="shared" si="43"/>
        <v>-42.94529000411353</v>
      </c>
      <c r="G132" s="23">
        <f t="shared" si="43"/>
        <v>-85.25345622119815</v>
      </c>
      <c r="H132" s="25"/>
      <c r="I132" s="23">
        <f t="shared" si="44"/>
        <v>-40.36042097043693</v>
      </c>
      <c r="J132" s="23">
        <f t="shared" si="44"/>
        <v>-32.26862456836132</v>
      </c>
      <c r="K132" s="23">
        <f t="shared" si="44"/>
        <v>-39.580354944427796</v>
      </c>
      <c r="L132" s="23">
        <f t="shared" si="44"/>
        <v>-89.47959701384359</v>
      </c>
      <c r="M132" s="25"/>
      <c r="N132" s="23">
        <f t="shared" si="45"/>
        <v>-32.13603541201381</v>
      </c>
      <c r="O132" s="23">
        <f t="shared" si="45"/>
        <v>-21.779464482579243</v>
      </c>
      <c r="P132" s="23">
        <f t="shared" si="45"/>
        <v>-31.43222136656378</v>
      </c>
      <c r="Q132" s="24">
        <f t="shared" si="45"/>
        <v>-87.87928601443426</v>
      </c>
    </row>
    <row r="133" spans="2:17" ht="29.25" customHeight="1">
      <c r="B133" s="10">
        <v>2012</v>
      </c>
      <c r="C133" s="12" t="s">
        <v>11</v>
      </c>
      <c r="D133" s="23">
        <f aca="true" t="shared" si="46" ref="D133:G136">+D62/D58*100-100</f>
        <v>32.82710280373834</v>
      </c>
      <c r="E133" s="23">
        <f t="shared" si="46"/>
        <v>57.59493670886076</v>
      </c>
      <c r="F133" s="23">
        <f t="shared" si="46"/>
        <v>32.27272727272728</v>
      </c>
      <c r="G133" s="23">
        <f t="shared" si="46"/>
        <v>-60.526315789473685</v>
      </c>
      <c r="H133" s="25"/>
      <c r="I133" s="23">
        <f aca="true" t="shared" si="47" ref="I133:L136">+I62/I58*100-100</f>
        <v>77.4766622272688</v>
      </c>
      <c r="J133" s="23">
        <f t="shared" si="47"/>
        <v>423.95971826527386</v>
      </c>
      <c r="K133" s="23">
        <f t="shared" si="47"/>
        <v>-10.013635804259735</v>
      </c>
      <c r="L133" s="23">
        <f t="shared" si="47"/>
        <v>-83.1207323858176</v>
      </c>
      <c r="M133" s="25"/>
      <c r="N133" s="23">
        <f aca="true" t="shared" si="48" ref="N133:Q136">+N62/N58*100-100</f>
        <v>97.63029926249064</v>
      </c>
      <c r="O133" s="23">
        <f t="shared" si="48"/>
        <v>511.3387811637708</v>
      </c>
      <c r="P133" s="23">
        <f t="shared" si="48"/>
        <v>-3.9960098120631784</v>
      </c>
      <c r="Q133" s="24">
        <f t="shared" si="48"/>
        <v>-81.17880105246505</v>
      </c>
    </row>
    <row r="134" spans="2:17" ht="29.25" customHeight="1">
      <c r="B134" s="10"/>
      <c r="C134" s="12" t="s">
        <v>12</v>
      </c>
      <c r="D134" s="23">
        <f t="shared" si="46"/>
        <v>4.8517520215633425</v>
      </c>
      <c r="E134" s="23">
        <f t="shared" si="46"/>
        <v>4.721030042918457</v>
      </c>
      <c r="F134" s="23">
        <f t="shared" si="46"/>
        <v>-0.08064516129032029</v>
      </c>
      <c r="G134" s="23">
        <f t="shared" si="46"/>
        <v>563.6363636363636</v>
      </c>
      <c r="H134" s="25"/>
      <c r="I134" s="23">
        <f t="shared" si="47"/>
        <v>99.01651296193947</v>
      </c>
      <c r="J134" s="23">
        <f t="shared" si="47"/>
        <v>125.43965110223075</v>
      </c>
      <c r="K134" s="23">
        <f t="shared" si="47"/>
        <v>78.45125962036096</v>
      </c>
      <c r="L134" s="23">
        <f t="shared" si="47"/>
        <v>2264.731343283582</v>
      </c>
      <c r="M134" s="25"/>
      <c r="N134" s="23">
        <f t="shared" si="48"/>
        <v>110.82829374020875</v>
      </c>
      <c r="O134" s="23">
        <f t="shared" si="48"/>
        <v>147.71919568364237</v>
      </c>
      <c r="P134" s="23">
        <f t="shared" si="48"/>
        <v>86.02775202754108</v>
      </c>
      <c r="Q134" s="24">
        <f t="shared" si="48"/>
        <v>2279.3220970175034</v>
      </c>
    </row>
    <row r="135" spans="2:17" ht="29.25" customHeight="1">
      <c r="B135" s="10"/>
      <c r="C135" s="12" t="s">
        <v>13</v>
      </c>
      <c r="D135" s="23">
        <f t="shared" si="46"/>
        <v>-4.742096505823625</v>
      </c>
      <c r="E135" s="23">
        <f t="shared" si="46"/>
        <v>5.291005291005305</v>
      </c>
      <c r="F135" s="23">
        <f t="shared" si="46"/>
        <v>-5.110220440881761</v>
      </c>
      <c r="G135" s="23">
        <f t="shared" si="46"/>
        <v>-106.66666666666667</v>
      </c>
      <c r="H135" s="25"/>
      <c r="I135" s="23">
        <f t="shared" si="47"/>
        <v>9.566615862917828</v>
      </c>
      <c r="J135" s="23">
        <f t="shared" si="47"/>
        <v>44.620153206266025</v>
      </c>
      <c r="K135" s="23">
        <f t="shared" si="47"/>
        <v>-6.999050557395577</v>
      </c>
      <c r="L135" s="23">
        <f>+L64/L60*100-100</f>
        <v>2117.2635621699474</v>
      </c>
      <c r="M135" s="25"/>
      <c r="N135" s="23">
        <f t="shared" si="48"/>
        <v>12.931621467183831</v>
      </c>
      <c r="O135" s="23">
        <f t="shared" si="48"/>
        <v>47.73954784060953</v>
      </c>
      <c r="P135" s="23">
        <f t="shared" si="48"/>
        <v>-3.7365050215345263</v>
      </c>
      <c r="Q135" s="24">
        <f t="shared" si="48"/>
        <v>2111.655887605698</v>
      </c>
    </row>
    <row r="136" spans="2:17" ht="29.25" customHeight="1">
      <c r="B136" s="10"/>
      <c r="C136" s="12" t="s">
        <v>14</v>
      </c>
      <c r="D136" s="23">
        <f t="shared" si="46"/>
        <v>-4.2540073982737425</v>
      </c>
      <c r="E136" s="23">
        <f t="shared" si="46"/>
        <v>0.49261083743843415</v>
      </c>
      <c r="F136" s="23">
        <f t="shared" si="46"/>
        <v>-3.5328046142754204</v>
      </c>
      <c r="G136" s="23">
        <f t="shared" si="46"/>
        <v>-65.625</v>
      </c>
      <c r="H136" s="25"/>
      <c r="I136" s="23">
        <f t="shared" si="47"/>
        <v>8.62215511395219</v>
      </c>
      <c r="J136" s="23">
        <f t="shared" si="47"/>
        <v>23.438032381409087</v>
      </c>
      <c r="K136" s="23">
        <f t="shared" si="47"/>
        <v>5.108888073666918</v>
      </c>
      <c r="L136" s="23">
        <f t="shared" si="47"/>
        <v>-12.715294522907342</v>
      </c>
      <c r="M136" s="25"/>
      <c r="N136" s="23">
        <f t="shared" si="48"/>
        <v>8.032569111684992</v>
      </c>
      <c r="O136" s="23">
        <f t="shared" si="48"/>
        <v>30.129008308973795</v>
      </c>
      <c r="P136" s="23">
        <f t="shared" si="48"/>
        <v>2.8596554395567324</v>
      </c>
      <c r="Q136" s="24">
        <f t="shared" si="48"/>
        <v>-19.98507942519562</v>
      </c>
    </row>
    <row r="137" spans="2:17" ht="29.25" customHeight="1">
      <c r="B137" s="10">
        <v>2013</v>
      </c>
      <c r="C137" s="12" t="s">
        <v>11</v>
      </c>
      <c r="D137" s="23">
        <f aca="true" t="shared" si="49" ref="D137:G145">+D66/D62*100-100</f>
        <v>20.316622691292878</v>
      </c>
      <c r="E137" s="23">
        <f t="shared" si="49"/>
        <v>-13.654618473895582</v>
      </c>
      <c r="F137" s="23">
        <f t="shared" si="49"/>
        <v>26.002290950744552</v>
      </c>
      <c r="G137" s="23">
        <f t="shared" si="49"/>
        <v>253.33333333333331</v>
      </c>
      <c r="H137" s="25"/>
      <c r="I137" s="23">
        <f aca="true" t="shared" si="50" ref="I137:L145">+I66/I62*100-100</f>
        <v>-35.54036589512208</v>
      </c>
      <c r="J137" s="23">
        <f t="shared" si="50"/>
        <v>-62.441934492365306</v>
      </c>
      <c r="K137" s="23">
        <f t="shared" si="50"/>
        <v>3.874869576950047</v>
      </c>
      <c r="L137" s="23">
        <f t="shared" si="50"/>
        <v>365.01857844899916</v>
      </c>
      <c r="M137" s="25"/>
      <c r="N137" s="23">
        <f aca="true" t="shared" si="51" ref="N137:Q145">+N66/N62*100-100</f>
        <v>-36.5893893956509</v>
      </c>
      <c r="O137" s="23">
        <f t="shared" si="51"/>
        <v>-62.85254205821001</v>
      </c>
      <c r="P137" s="23">
        <f t="shared" si="51"/>
        <v>3.827682184597762</v>
      </c>
      <c r="Q137" s="24">
        <f t="shared" si="51"/>
        <v>400.0172665423068</v>
      </c>
    </row>
    <row r="138" spans="2:17" ht="29.25" customHeight="1">
      <c r="B138" s="10"/>
      <c r="C138" s="12" t="s">
        <v>12</v>
      </c>
      <c r="D138" s="23">
        <f t="shared" si="49"/>
        <v>8.226221079691513</v>
      </c>
      <c r="E138" s="23">
        <f t="shared" si="49"/>
        <v>-10.655737704918039</v>
      </c>
      <c r="F138" s="23">
        <f t="shared" si="49"/>
        <v>8.716707021791763</v>
      </c>
      <c r="G138" s="23">
        <f t="shared" si="49"/>
        <v>63.013698630136986</v>
      </c>
      <c r="H138" s="25"/>
      <c r="I138" s="23">
        <f t="shared" si="50"/>
        <v>-18.939205630474746</v>
      </c>
      <c r="J138" s="23">
        <f t="shared" si="50"/>
        <v>-47.471818533160324</v>
      </c>
      <c r="K138" s="23">
        <f t="shared" si="50"/>
        <v>-9.315849525289991</v>
      </c>
      <c r="L138" s="23">
        <f t="shared" si="50"/>
        <v>68.97757468268145</v>
      </c>
      <c r="M138" s="25"/>
      <c r="N138" s="23">
        <f t="shared" si="51"/>
        <v>-16.549973369115307</v>
      </c>
      <c r="O138" s="23">
        <f t="shared" si="51"/>
        <v>-46.715545668980475</v>
      </c>
      <c r="P138" s="23">
        <f t="shared" si="51"/>
        <v>-6.737471401234245</v>
      </c>
      <c r="Q138" s="24">
        <f t="shared" si="51"/>
        <v>87.40849929712476</v>
      </c>
    </row>
    <row r="139" spans="2:17" ht="29.25" customHeight="1">
      <c r="B139" s="10"/>
      <c r="C139" s="12" t="s">
        <v>13</v>
      </c>
      <c r="D139" s="23">
        <f>+D68/D64*100-100</f>
        <v>44.19213973799128</v>
      </c>
      <c r="E139" s="23">
        <f t="shared" si="49"/>
        <v>41.206030150753776</v>
      </c>
      <c r="F139" s="23">
        <f t="shared" si="49"/>
        <v>17.740232312566008</v>
      </c>
      <c r="G139" s="23">
        <f>+G68/G64*100-100</f>
        <v>-25600</v>
      </c>
      <c r="H139" s="25"/>
      <c r="I139" s="23">
        <f t="shared" si="50"/>
        <v>3.174152067837781</v>
      </c>
      <c r="J139" s="23">
        <f t="shared" si="50"/>
        <v>-22.485475582209673</v>
      </c>
      <c r="K139" s="23">
        <f t="shared" si="50"/>
        <v>19.819159535410606</v>
      </c>
      <c r="L139" s="23">
        <f t="shared" si="50"/>
        <v>-76.40519988914293</v>
      </c>
      <c r="M139" s="25"/>
      <c r="N139" s="23">
        <f t="shared" si="51"/>
        <v>10.338945557301798</v>
      </c>
      <c r="O139" s="23">
        <f t="shared" si="51"/>
        <v>-15.94173642830745</v>
      </c>
      <c r="P139" s="23">
        <f t="shared" si="51"/>
        <v>27.424448364321563</v>
      </c>
      <c r="Q139" s="24">
        <f>+Q68/Q64*100-100</f>
        <v>-73.69249878300613</v>
      </c>
    </row>
    <row r="140" spans="2:17" ht="29.25" customHeight="1">
      <c r="B140" s="10"/>
      <c r="C140" s="12" t="s">
        <v>14</v>
      </c>
      <c r="D140" s="23">
        <f>+D69/D65*100-100</f>
        <v>22.472633612363154</v>
      </c>
      <c r="E140" s="23">
        <f t="shared" si="49"/>
        <v>91.66666666666669</v>
      </c>
      <c r="F140" s="23">
        <f t="shared" si="49"/>
        <v>9.790732436472354</v>
      </c>
      <c r="G140" s="23">
        <f t="shared" si="49"/>
        <v>281.8181818181818</v>
      </c>
      <c r="H140" s="25"/>
      <c r="I140" s="23">
        <f t="shared" si="50"/>
        <v>20.650902022949055</v>
      </c>
      <c r="J140" s="23">
        <f t="shared" si="50"/>
        <v>11.502719391510567</v>
      </c>
      <c r="K140" s="23">
        <f t="shared" si="50"/>
        <v>19.195851446437246</v>
      </c>
      <c r="L140" s="23">
        <f t="shared" si="50"/>
        <v>564.8611316659267</v>
      </c>
      <c r="M140" s="25"/>
      <c r="N140" s="23">
        <f t="shared" si="51"/>
        <v>32.51940294880765</v>
      </c>
      <c r="O140" s="23">
        <f t="shared" si="51"/>
        <v>13.213113512314024</v>
      </c>
      <c r="P140" s="23">
        <f t="shared" si="51"/>
        <v>34.294944709386925</v>
      </c>
      <c r="Q140" s="24">
        <f>+Q69/Q65*100-100</f>
        <v>616.6006273502179</v>
      </c>
    </row>
    <row r="141" spans="2:17" ht="29.25" customHeight="1">
      <c r="B141" s="10">
        <v>2014</v>
      </c>
      <c r="C141" s="12" t="s">
        <v>11</v>
      </c>
      <c r="D141" s="23">
        <f>+D70/D66*100-100</f>
        <v>99.41520467836258</v>
      </c>
      <c r="E141" s="23">
        <f t="shared" si="49"/>
        <v>33.953488372093034</v>
      </c>
      <c r="F141" s="23">
        <f t="shared" si="49"/>
        <v>101.36363636363637</v>
      </c>
      <c r="G141" s="23">
        <f t="shared" si="49"/>
        <v>324.52830188679246</v>
      </c>
      <c r="H141" s="25"/>
      <c r="I141" s="23">
        <f t="shared" si="50"/>
        <v>83.3312121820662</v>
      </c>
      <c r="J141" s="23">
        <f t="shared" si="50"/>
        <v>11.283857352981101</v>
      </c>
      <c r="K141" s="23">
        <f t="shared" si="50"/>
        <v>123.53928248796439</v>
      </c>
      <c r="L141" s="23">
        <f t="shared" si="50"/>
        <v>125.23810137512405</v>
      </c>
      <c r="M141" s="25"/>
      <c r="N141" s="23">
        <f t="shared" si="51"/>
        <v>105.49723271813991</v>
      </c>
      <c r="O141" s="23">
        <f t="shared" si="51"/>
        <v>20.106018911267284</v>
      </c>
      <c r="P141" s="23">
        <f t="shared" si="51"/>
        <v>155.49173941517523</v>
      </c>
      <c r="Q141" s="24">
        <f>+Q70/Q66*100-100</f>
        <v>147.80034256823268</v>
      </c>
    </row>
    <row r="142" spans="2:17" ht="29.25" customHeight="1">
      <c r="B142" s="10"/>
      <c r="C142" s="12" t="s">
        <v>12</v>
      </c>
      <c r="D142" s="23">
        <f>+D71/D67*100-100</f>
        <v>5.9382422802850385</v>
      </c>
      <c r="E142" s="23">
        <f>+E71/E67*100-100</f>
        <v>-12.385321100917437</v>
      </c>
      <c r="F142" s="23">
        <f>+F71/F67*100-100</f>
        <v>9.576837416481084</v>
      </c>
      <c r="G142" s="23">
        <f>+G71/G67*100-100</f>
        <v>-1.6806722689075713</v>
      </c>
      <c r="H142" s="25"/>
      <c r="I142" s="23">
        <f>+I71/I67*100-100</f>
        <v>7.289407581435256</v>
      </c>
      <c r="J142" s="23">
        <f>+J71/J67*100-100</f>
        <v>-12.674089936933711</v>
      </c>
      <c r="K142" s="23">
        <f>+K71/K67*100-100</f>
        <v>21.117690242184395</v>
      </c>
      <c r="L142" s="23">
        <f>+L71/L67*100-100</f>
        <v>-63.45401777210027</v>
      </c>
      <c r="M142" s="25"/>
      <c r="N142" s="23">
        <f>+N71/N67*100-100</f>
        <v>17.921314979454422</v>
      </c>
      <c r="O142" s="23">
        <f>+O71/O67*100-100</f>
        <v>-0.7899759380429714</v>
      </c>
      <c r="P142" s="23">
        <f>+P71/P67*100-100</f>
        <v>33.44117010188472</v>
      </c>
      <c r="Q142" s="24">
        <f>+Q71/Q67*100-100</f>
        <v>-64.33439400130243</v>
      </c>
    </row>
    <row r="143" spans="2:17" ht="29.25" customHeight="1">
      <c r="B143" s="7"/>
      <c r="C143" s="12" t="s">
        <v>13</v>
      </c>
      <c r="D143" s="23">
        <f t="shared" si="49"/>
        <v>48.81889763779529</v>
      </c>
      <c r="E143" s="23">
        <f t="shared" si="49"/>
        <v>-30.960854092526688</v>
      </c>
      <c r="F143" s="23">
        <f t="shared" si="49"/>
        <v>95.96412556053812</v>
      </c>
      <c r="G143" s="23">
        <f t="shared" si="49"/>
        <v>-69.41176470588235</v>
      </c>
      <c r="H143" s="25"/>
      <c r="I143" s="23">
        <f t="shared" si="50"/>
        <v>97.56550600301208</v>
      </c>
      <c r="J143" s="23">
        <f t="shared" si="50"/>
        <v>45.027313464038</v>
      </c>
      <c r="K143" s="23">
        <f t="shared" si="50"/>
        <v>100.27345466032887</v>
      </c>
      <c r="L143" s="23">
        <f t="shared" si="50"/>
        <v>497.0928845412667</v>
      </c>
      <c r="M143" s="25"/>
      <c r="N143" s="23">
        <f t="shared" si="51"/>
        <v>112.55721474358796</v>
      </c>
      <c r="O143" s="23">
        <f t="shared" si="51"/>
        <v>53.31516497838652</v>
      </c>
      <c r="P143" s="23">
        <f t="shared" si="51"/>
        <v>116.45244547023492</v>
      </c>
      <c r="Q143" s="24">
        <f t="shared" si="51"/>
        <v>527.2995878977215</v>
      </c>
    </row>
    <row r="144" spans="2:17" ht="29.25" customHeight="1">
      <c r="B144" s="7"/>
      <c r="C144" s="12" t="s">
        <v>14</v>
      </c>
      <c r="D144" s="23">
        <f t="shared" si="49"/>
        <v>9.41114616193481</v>
      </c>
      <c r="E144" s="23">
        <f t="shared" si="49"/>
        <v>-10.485933503836321</v>
      </c>
      <c r="F144" s="23">
        <f t="shared" si="49"/>
        <v>15.248468345813478</v>
      </c>
      <c r="G144" s="23">
        <f t="shared" si="49"/>
        <v>-9.523809523809518</v>
      </c>
      <c r="H144" s="25"/>
      <c r="I144" s="23">
        <f t="shared" si="50"/>
        <v>18.636193345177006</v>
      </c>
      <c r="J144" s="23">
        <f t="shared" si="50"/>
        <v>57.58589864075</v>
      </c>
      <c r="K144" s="23">
        <f t="shared" si="50"/>
        <v>11.135906038153081</v>
      </c>
      <c r="L144" s="23">
        <f t="shared" si="50"/>
        <v>-57.70697612299108</v>
      </c>
      <c r="M144" s="25"/>
      <c r="N144" s="23">
        <f t="shared" si="51"/>
        <v>29.713400542863866</v>
      </c>
      <c r="O144" s="23">
        <f t="shared" si="51"/>
        <v>81.88071729855685</v>
      </c>
      <c r="P144" s="23">
        <f t="shared" si="51"/>
        <v>19.221761837140477</v>
      </c>
      <c r="Q144" s="24">
        <f t="shared" si="51"/>
        <v>-52.825592467070095</v>
      </c>
    </row>
    <row r="145" spans="2:17" ht="29.25" customHeight="1">
      <c r="B145" s="7">
        <v>2015</v>
      </c>
      <c r="C145" s="12" t="s">
        <v>11</v>
      </c>
      <c r="D145" s="23">
        <f t="shared" si="49"/>
        <v>-44.06158357771262</v>
      </c>
      <c r="E145" s="23">
        <f t="shared" si="49"/>
        <v>-39.93055555555556</v>
      </c>
      <c r="F145" s="23">
        <f t="shared" si="49"/>
        <v>-40.54176072234763</v>
      </c>
      <c r="G145" s="23">
        <f t="shared" si="49"/>
        <v>-84</v>
      </c>
      <c r="H145" s="25"/>
      <c r="I145" s="23">
        <f t="shared" si="50"/>
        <v>-20.687799805229858</v>
      </c>
      <c r="J145" s="23">
        <f t="shared" si="50"/>
        <v>-33.14578014357396</v>
      </c>
      <c r="K145" s="23">
        <f t="shared" si="50"/>
        <v>-14.364134637354326</v>
      </c>
      <c r="L145" s="23">
        <f t="shared" si="50"/>
        <v>-79.97356510593984</v>
      </c>
      <c r="M145" s="25"/>
      <c r="N145" s="23">
        <f t="shared" si="51"/>
        <v>-14.983259154582115</v>
      </c>
      <c r="O145" s="23">
        <f t="shared" si="51"/>
        <v>-33.210378270820954</v>
      </c>
      <c r="P145" s="23">
        <f t="shared" si="51"/>
        <v>-6.8135927697463785</v>
      </c>
      <c r="Q145" s="24">
        <f t="shared" si="51"/>
        <v>-79.54649866111997</v>
      </c>
    </row>
    <row r="146" spans="2:17" ht="29.25" customHeight="1">
      <c r="B146" s="7"/>
      <c r="C146" s="12" t="s">
        <v>12</v>
      </c>
      <c r="D146" s="23">
        <f aca="true" t="shared" si="52" ref="D146:G149">+D75/D71*100-100</f>
        <v>20.06726457399104</v>
      </c>
      <c r="E146" s="23">
        <f t="shared" si="52"/>
        <v>54.9738219895288</v>
      </c>
      <c r="F146" s="23">
        <f t="shared" si="52"/>
        <v>20.392953929539303</v>
      </c>
      <c r="G146" s="23">
        <f t="shared" si="52"/>
        <v>-41.02564102564102</v>
      </c>
      <c r="H146" s="25"/>
      <c r="I146" s="23">
        <f aca="true" t="shared" si="53" ref="I146:L149">+I75/I71*100-100</f>
        <v>34.213449517242964</v>
      </c>
      <c r="J146" s="23">
        <f t="shared" si="53"/>
        <v>17.672346841595754</v>
      </c>
      <c r="K146" s="23">
        <f t="shared" si="53"/>
        <v>7.35696753874187</v>
      </c>
      <c r="L146" s="23">
        <f t="shared" si="53"/>
        <v>-38.67664193291225</v>
      </c>
      <c r="M146" s="25"/>
      <c r="N146" s="23">
        <f aca="true" t="shared" si="54" ref="N146:Q149">+N75/N71*100-100</f>
        <v>48.212169669918325</v>
      </c>
      <c r="O146" s="23">
        <f t="shared" si="54"/>
        <v>11.906530912614528</v>
      </c>
      <c r="P146" s="23">
        <f t="shared" si="54"/>
        <v>14.406256468791284</v>
      </c>
      <c r="Q146" s="24">
        <f t="shared" si="54"/>
        <v>-38.37440708360138</v>
      </c>
    </row>
    <row r="147" spans="2:17" ht="29.25" customHeight="1">
      <c r="B147" s="7"/>
      <c r="C147" s="12" t="s">
        <v>13</v>
      </c>
      <c r="D147" s="23">
        <f t="shared" si="52"/>
        <v>-28.6121286121286</v>
      </c>
      <c r="E147" s="23">
        <f t="shared" si="52"/>
        <v>28.86597938144331</v>
      </c>
      <c r="F147" s="23">
        <f t="shared" si="52"/>
        <v>-32.173913043478265</v>
      </c>
      <c r="G147" s="23">
        <f t="shared" si="52"/>
        <v>-71.7948717948718</v>
      </c>
      <c r="H147" s="25"/>
      <c r="I147" s="23">
        <f t="shared" si="53"/>
        <v>-43.98027055153487</v>
      </c>
      <c r="J147" s="23">
        <f t="shared" si="53"/>
        <v>106.19512953315927</v>
      </c>
      <c r="K147" s="23">
        <f t="shared" si="53"/>
        <v>-46.55539166802538</v>
      </c>
      <c r="L147" s="23">
        <f t="shared" si="53"/>
        <v>-73.8733255875428</v>
      </c>
      <c r="M147" s="25"/>
      <c r="N147" s="23">
        <f t="shared" si="54"/>
        <v>-41.02659670073143</v>
      </c>
      <c r="O147" s="23">
        <f t="shared" si="54"/>
        <v>150.66599793709102</v>
      </c>
      <c r="P147" s="23">
        <f t="shared" si="54"/>
        <v>-43.73158333600967</v>
      </c>
      <c r="Q147" s="24">
        <f t="shared" si="54"/>
        <v>-73.1014494874824</v>
      </c>
    </row>
    <row r="148" spans="2:17" ht="29.25" customHeight="1">
      <c r="B148" s="7"/>
      <c r="C148" s="12" t="s">
        <v>14</v>
      </c>
      <c r="D148" s="23">
        <f t="shared" si="52"/>
        <v>-24.939932724651612</v>
      </c>
      <c r="E148" s="23">
        <f t="shared" si="52"/>
        <v>-56.285714285714285</v>
      </c>
      <c r="F148" s="23">
        <f t="shared" si="52"/>
        <v>-24.985233313644414</v>
      </c>
      <c r="G148" s="23">
        <f t="shared" si="52"/>
        <v>265.7894736842105</v>
      </c>
      <c r="H148" s="25"/>
      <c r="I148" s="23">
        <f t="shared" si="53"/>
        <v>-48.17503528937286</v>
      </c>
      <c r="J148" s="23">
        <f t="shared" si="53"/>
        <v>-78.32727272727273</v>
      </c>
      <c r="K148" s="23">
        <f t="shared" si="53"/>
        <v>-36.64208735110607</v>
      </c>
      <c r="L148" s="23">
        <f t="shared" si="53"/>
        <v>-31.578947368421055</v>
      </c>
      <c r="M148" s="25"/>
      <c r="N148" s="23">
        <f t="shared" si="54"/>
        <v>-46.04622198855871</v>
      </c>
      <c r="O148" s="23">
        <f t="shared" si="54"/>
        <v>-78.47238774168852</v>
      </c>
      <c r="P148" s="23">
        <f t="shared" si="54"/>
        <v>-33.33576562970167</v>
      </c>
      <c r="Q148" s="24">
        <f t="shared" si="54"/>
        <v>-28.81335915725826</v>
      </c>
    </row>
    <row r="149" spans="2:17" ht="29.25" customHeight="1">
      <c r="B149" s="7">
        <v>2016</v>
      </c>
      <c r="C149" s="12" t="s">
        <v>11</v>
      </c>
      <c r="D149" s="23">
        <f t="shared" si="52"/>
        <v>6.749672346002612</v>
      </c>
      <c r="E149" s="23">
        <f t="shared" si="52"/>
        <v>-1.734104046242777</v>
      </c>
      <c r="F149" s="23">
        <f t="shared" si="52"/>
        <v>8.504176157934708</v>
      </c>
      <c r="G149" s="23">
        <f t="shared" si="52"/>
        <v>-16.666666666666657</v>
      </c>
      <c r="H149" s="25"/>
      <c r="I149" s="23">
        <f t="shared" si="53"/>
        <v>-8.356062484502843</v>
      </c>
      <c r="J149" s="23">
        <f t="shared" si="53"/>
        <v>-7.027027027027017</v>
      </c>
      <c r="K149" s="23">
        <f t="shared" si="53"/>
        <v>-9.487258213079514</v>
      </c>
      <c r="L149" s="23">
        <f t="shared" si="53"/>
        <v>71.42857142857142</v>
      </c>
      <c r="M149" s="25"/>
      <c r="N149" s="23">
        <f t="shared" si="54"/>
        <v>-4.455983219330278</v>
      </c>
      <c r="O149" s="23">
        <f t="shared" si="54"/>
        <v>1.4963196014109457</v>
      </c>
      <c r="P149" s="23">
        <f t="shared" si="54"/>
        <v>-6.517937811572665</v>
      </c>
      <c r="Q149" s="24">
        <f t="shared" si="54"/>
        <v>79.31173200702165</v>
      </c>
    </row>
    <row r="150" spans="2:17" ht="29.25" customHeight="1">
      <c r="B150" s="7"/>
      <c r="C150" s="12"/>
      <c r="D150" s="23"/>
      <c r="E150" s="23"/>
      <c r="F150" s="23"/>
      <c r="G150" s="23"/>
      <c r="H150" s="25"/>
      <c r="I150" s="23"/>
      <c r="J150" s="23"/>
      <c r="K150" s="23"/>
      <c r="L150" s="23"/>
      <c r="M150" s="25"/>
      <c r="N150" s="23"/>
      <c r="O150" s="23"/>
      <c r="P150" s="23"/>
      <c r="Q150" s="23"/>
    </row>
    <row r="151" spans="2:17" ht="29.25" customHeight="1">
      <c r="B151" s="7"/>
      <c r="C151" s="12"/>
      <c r="D151" s="23"/>
      <c r="E151" s="23"/>
      <c r="F151" s="23"/>
      <c r="G151" s="23"/>
      <c r="H151" s="25"/>
      <c r="I151" s="23"/>
      <c r="J151" s="23"/>
      <c r="K151" s="23"/>
      <c r="L151" s="23"/>
      <c r="M151" s="25"/>
      <c r="N151" s="23"/>
      <c r="O151" s="23"/>
      <c r="P151" s="23"/>
      <c r="Q151" s="23"/>
    </row>
    <row r="152" spans="2:17" ht="29.25" customHeight="1">
      <c r="B152" s="15"/>
      <c r="C152" s="16"/>
      <c r="D152" s="33"/>
      <c r="E152" s="33"/>
      <c r="F152" s="33"/>
      <c r="G152" s="33"/>
      <c r="H152" s="31"/>
      <c r="I152" s="33"/>
      <c r="J152" s="33"/>
      <c r="K152" s="33"/>
      <c r="L152" s="33"/>
      <c r="M152" s="31"/>
      <c r="N152" s="33"/>
      <c r="O152" s="33"/>
      <c r="P152" s="33"/>
      <c r="Q152" s="33"/>
    </row>
    <row r="153" spans="2:17" ht="29.25" customHeight="1">
      <c r="B153" s="9" t="s">
        <v>23</v>
      </c>
      <c r="C153" s="27"/>
      <c r="D153" s="28"/>
      <c r="E153" s="28"/>
      <c r="F153" s="28"/>
      <c r="G153" s="28"/>
      <c r="H153" s="29"/>
      <c r="I153" s="28"/>
      <c r="J153" s="28"/>
      <c r="K153" s="28"/>
      <c r="L153" s="28"/>
      <c r="M153" s="29"/>
      <c r="N153" s="28"/>
      <c r="O153" s="28"/>
      <c r="P153" s="28"/>
      <c r="Q153" s="35" t="s">
        <v>25</v>
      </c>
    </row>
    <row r="154" spans="2:17" ht="23.25">
      <c r="B154" s="34" t="s">
        <v>24</v>
      </c>
      <c r="C154" s="1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0"/>
      <c r="Q154" s="36" t="s">
        <v>26</v>
      </c>
    </row>
    <row r="155" spans="3:16" ht="15.75">
      <c r="C155" s="1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63" ht="8.25" customHeight="1"/>
  </sheetData>
  <sheetProtection/>
  <mergeCells count="7">
    <mergeCell ref="N3:Q3"/>
    <mergeCell ref="N4:Q4"/>
    <mergeCell ref="I81:L81"/>
    <mergeCell ref="D4:G4"/>
    <mergeCell ref="D3:G3"/>
    <mergeCell ref="I3:L3"/>
    <mergeCell ref="I4:L4"/>
  </mergeCells>
  <printOptions horizontalCentered="1" verticalCentered="1"/>
  <pageMargins left="0" right="0" top="0.1968503937007874" bottom="0.1968503937007874" header="0" footer="0"/>
  <pageSetup fitToHeight="1" fitToWidth="1" horizontalDpi="300" verticalDpi="3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ULUC AYSUN</dc:creator>
  <cp:keywords/>
  <dc:description/>
  <cp:lastModifiedBy>İbrahim BABACAN</cp:lastModifiedBy>
  <cp:lastPrinted>2012-10-01T09:02:33Z</cp:lastPrinted>
  <dcterms:created xsi:type="dcterms:W3CDTF">1999-04-05T11:18:13Z</dcterms:created>
  <dcterms:modified xsi:type="dcterms:W3CDTF">2016-08-08T14:12:18Z</dcterms:modified>
  <cp:category/>
  <cp:version/>
  <cp:contentType/>
  <cp:contentStatus/>
</cp:coreProperties>
</file>